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770" windowHeight="7635" activeTab="5"/>
  </bookViews>
  <sheets>
    <sheet name="DATOS" sheetId="1" r:id="rId1"/>
    <sheet name="Fórmulas" sheetId="2" r:id="rId2"/>
    <sheet name="INDICADORES 1ER NIVEL" sheetId="3" r:id="rId3"/>
    <sheet name="operatividad" sheetId="4" r:id="rId4"/>
    <sheet name="esfuerzo" sheetId="5" r:id="rId5"/>
    <sheet name="potencia" sheetId="6" r:id="rId6"/>
  </sheets>
  <definedNames/>
  <calcPr fullCalcOnLoad="1"/>
</workbook>
</file>

<file path=xl/comments1.xml><?xml version="1.0" encoding="utf-8"?>
<comments xmlns="http://schemas.openxmlformats.org/spreadsheetml/2006/main">
  <authors>
    <author>marce</author>
  </authors>
  <commentList>
    <comment ref="R3" authorId="0">
      <text>
        <r>
          <rPr>
            <b/>
            <sz val="8"/>
            <rFont val="Tahoma"/>
            <family val="0"/>
          </rPr>
          <t>marce:</t>
        </r>
        <r>
          <rPr>
            <sz val="8"/>
            <rFont val="Tahoma"/>
            <family val="0"/>
          </rPr>
          <t xml:space="preserve">
préstamos + consultas + transacciones de referencia + fub + consulta opac + visitas virtuales + uso/descarga de RREE</t>
        </r>
      </text>
    </comment>
  </commentList>
</comments>
</file>

<file path=xl/comments3.xml><?xml version="1.0" encoding="utf-8"?>
<comments xmlns="http://schemas.openxmlformats.org/spreadsheetml/2006/main">
  <authors>
    <author>marce</author>
  </authors>
  <commentList>
    <comment ref="R3" authorId="0">
      <text>
        <r>
          <rPr>
            <b/>
            <sz val="8"/>
            <rFont val="Tahoma"/>
            <family val="0"/>
          </rPr>
          <t>marce:</t>
        </r>
        <r>
          <rPr>
            <sz val="8"/>
            <rFont val="Tahoma"/>
            <family val="0"/>
          </rPr>
          <t xml:space="preserve">
préstamos + consultas + transacciones de referencia + fub + consulta opac + visitas virtuales + uso/descarga de RREE</t>
        </r>
      </text>
    </comment>
  </commentList>
</comments>
</file>

<file path=xl/comments4.xml><?xml version="1.0" encoding="utf-8"?>
<comments xmlns="http://schemas.openxmlformats.org/spreadsheetml/2006/main">
  <authors>
    <author>CONSEJERIA DE CULTURA</author>
  </authors>
  <commentList>
    <comment ref="M4" authorId="0">
      <text>
        <r>
          <rPr>
            <b/>
            <sz val="8"/>
            <rFont val="Tahoma"/>
            <family val="0"/>
          </rPr>
          <t>Opera del gasto total, tb se puede hacer Opera del gas para adqui</t>
        </r>
      </text>
    </comment>
  </commentList>
</comments>
</file>

<file path=xl/comments5.xml><?xml version="1.0" encoding="utf-8"?>
<comments xmlns="http://schemas.openxmlformats.org/spreadsheetml/2006/main">
  <authors>
    <author>marce</author>
  </authors>
  <commentList>
    <comment ref="J4" authorId="0">
      <text>
        <r>
          <rPr>
            <b/>
            <sz val="8"/>
            <rFont val="Tahoma"/>
            <family val="0"/>
          </rPr>
          <t>marce:</t>
        </r>
        <r>
          <rPr>
            <sz val="8"/>
            <rFont val="Tahoma"/>
            <family val="0"/>
          </rPr>
          <t xml:space="preserve">
Sueldos + bibliografia</t>
        </r>
      </text>
    </comment>
  </commentList>
</comments>
</file>

<file path=xl/sharedStrings.xml><?xml version="1.0" encoding="utf-8"?>
<sst xmlns="http://schemas.openxmlformats.org/spreadsheetml/2006/main" count="310" uniqueCount="146">
  <si>
    <t>BCA1</t>
  </si>
  <si>
    <t>BCA2</t>
  </si>
  <si>
    <t>BCA3</t>
  </si>
  <si>
    <t>BCA4</t>
  </si>
  <si>
    <t>BCA5</t>
  </si>
  <si>
    <t>BCA6</t>
  </si>
  <si>
    <t>BCA7</t>
  </si>
  <si>
    <t>Bibliotecarios</t>
  </si>
  <si>
    <t>Personal de la biblioteca</t>
  </si>
  <si>
    <t>Gastos (sueldos)</t>
  </si>
  <si>
    <t>Inversión en bibliografía</t>
  </si>
  <si>
    <t>Circulación en Sala de Lectura</t>
  </si>
  <si>
    <t>Préstamos a domicilio</t>
  </si>
  <si>
    <t>Circulación total</t>
  </si>
  <si>
    <t>Población total</t>
  </si>
  <si>
    <t>Superficie</t>
  </si>
  <si>
    <t>Puestos de lectura</t>
  </si>
  <si>
    <t>Uso total</t>
  </si>
  <si>
    <t>Estudiantes (grado+posgrado)</t>
  </si>
  <si>
    <t>Total colección (vol)</t>
  </si>
  <si>
    <t>Total vol informatizados</t>
  </si>
  <si>
    <t>ALGUNOS DATOS BASICOS</t>
  </si>
  <si>
    <t>CALCULO DE INDICADORES</t>
  </si>
  <si>
    <t>INDICADOR</t>
  </si>
  <si>
    <t>FORMULA</t>
  </si>
  <si>
    <t>Presupuesto per cápita</t>
  </si>
  <si>
    <t>Presupuesto total (gastos + inversiones) dividido la población total</t>
  </si>
  <si>
    <t>Inversión en bibliografía x cápita</t>
  </si>
  <si>
    <t>Gasto en adquisiciones dividido por la población total</t>
  </si>
  <si>
    <t>TIPO</t>
  </si>
  <si>
    <t>ENTRADA</t>
  </si>
  <si>
    <t>RUBRO</t>
  </si>
  <si>
    <t>PRESUPUESTO</t>
  </si>
  <si>
    <t>Volúmenes per cápita</t>
  </si>
  <si>
    <t>ENTIDAD</t>
  </si>
  <si>
    <t>COLECCIÓN</t>
  </si>
  <si>
    <t>Estudiantes por puesto de lectura</t>
  </si>
  <si>
    <t>Cantidad total de estudiantes (grado + posgrado) dividido por la cantidad total de puestos de lectura de la biblioteca</t>
  </si>
  <si>
    <t>LOCALES</t>
  </si>
  <si>
    <t>Habitantes por personal de la biblioteca</t>
  </si>
  <si>
    <t>Población total dividido por la cantidad de personas que trabajan en la biblioteca</t>
  </si>
  <si>
    <t>PERSONAL</t>
  </si>
  <si>
    <t>Grado de avance en la informatización</t>
  </si>
  <si>
    <t>Circulación per cápita</t>
  </si>
  <si>
    <t>SALIDA</t>
  </si>
  <si>
    <t>SERVICIOS</t>
  </si>
  <si>
    <t>Usos totales per cápita</t>
  </si>
  <si>
    <t>Circulación total (préstamos + consultas in situ)  dividido el total de la población</t>
  </si>
  <si>
    <t>Tasa de rotación</t>
  </si>
  <si>
    <t>Circulación total dividido por la colección total (volúmenes)</t>
  </si>
  <si>
    <t>Costo por documento que circula</t>
  </si>
  <si>
    <t>Presupuesto total dividido por el total de la circulación</t>
  </si>
  <si>
    <t>RENDIMIENTO</t>
  </si>
  <si>
    <t>Circulación por trabajador de la biblioteca</t>
  </si>
  <si>
    <t>Circulación total dividido por la cantidad de personas que trabajan en la biblioteca</t>
  </si>
  <si>
    <t>Porcentaje del presupuesto total de la institución destinado a la biblioteca</t>
  </si>
  <si>
    <t>Nivel de penetración de la biblioteca</t>
  </si>
  <si>
    <t>Presupuesto de la biblioteca dividido por el total del presupuesto de la institución (expresado como %)</t>
  </si>
  <si>
    <t>ENTORNO</t>
  </si>
  <si>
    <t>IMPACTO</t>
  </si>
  <si>
    <t>USUARIOS</t>
  </si>
  <si>
    <t>Superficie per cápita</t>
  </si>
  <si>
    <t>Superficie total de la biblioteca dividido por la población total</t>
  </si>
  <si>
    <t>Indice de profesionalidad</t>
  </si>
  <si>
    <t>Total de bibliotecarios profesionales dividido por el total de personas que trabajan en la biblioteca</t>
  </si>
  <si>
    <t>Total de volúmenes monográficos existentes en la Biblioteca dividido por la población total</t>
  </si>
  <si>
    <t>Presupuesto total de la Institución</t>
  </si>
  <si>
    <t>Usuarios reales</t>
  </si>
  <si>
    <t>PRE X CAP</t>
  </si>
  <si>
    <t>INVB X CAP</t>
  </si>
  <si>
    <t>VOL X CAP</t>
  </si>
  <si>
    <t>SUP X CAP</t>
  </si>
  <si>
    <t>EST X PL</t>
  </si>
  <si>
    <t>IND PROF</t>
  </si>
  <si>
    <t>GRA INF</t>
  </si>
  <si>
    <t>CIRC X CAP</t>
  </si>
  <si>
    <t>UT X CAP</t>
  </si>
  <si>
    <t>TR</t>
  </si>
  <si>
    <t>COS X CIRC</t>
  </si>
  <si>
    <t>CIRC X PERB</t>
  </si>
  <si>
    <t>% PRESI / PRESB</t>
  </si>
  <si>
    <t>NP</t>
  </si>
  <si>
    <t>POB X PERB</t>
  </si>
  <si>
    <t>Presupuesto total de la biblioteca</t>
  </si>
  <si>
    <t>Media</t>
  </si>
  <si>
    <t>IND</t>
  </si>
  <si>
    <t>USOT X CAP</t>
  </si>
  <si>
    <t>% PREINS / PREB</t>
  </si>
  <si>
    <t>Año</t>
  </si>
  <si>
    <t>CIRC TOTAL</t>
  </si>
  <si>
    <t>PERB</t>
  </si>
  <si>
    <t>Total de volúmenes informatizados dividido por el total de volúmenes monográficos existentes en la Biblioteca (expresado en %)</t>
  </si>
  <si>
    <t>Operatividad del presupuesto y del gasto en adquisiciones</t>
  </si>
  <si>
    <t>Per. Pro</t>
  </si>
  <si>
    <t>Total per</t>
  </si>
  <si>
    <t>Gas. Tot</t>
  </si>
  <si>
    <t>Gas Adqu</t>
  </si>
  <si>
    <t>Circ Sala</t>
  </si>
  <si>
    <t>Circ Pres</t>
  </si>
  <si>
    <t>CIRCT</t>
  </si>
  <si>
    <t>Indi Profe</t>
  </si>
  <si>
    <t>Costo/uni</t>
  </si>
  <si>
    <t>% Gas Tot</t>
  </si>
  <si>
    <t>% Cir</t>
  </si>
  <si>
    <t>Opera GT</t>
  </si>
  <si>
    <t>% adq</t>
  </si>
  <si>
    <t>Opera GA</t>
  </si>
  <si>
    <t>Circula/tra</t>
  </si>
  <si>
    <t>Total</t>
  </si>
  <si>
    <t>Correl circt vs pers</t>
  </si>
  <si>
    <t>Esfuerzo en circulación</t>
  </si>
  <si>
    <t>Esfuerzo en presupuesto</t>
  </si>
  <si>
    <t>POBLT</t>
  </si>
  <si>
    <t>CIRC x cap</t>
  </si>
  <si>
    <t>% CIRC</t>
  </si>
  <si>
    <t>% POB</t>
  </si>
  <si>
    <t>S en CIRC</t>
  </si>
  <si>
    <t>S normal</t>
  </si>
  <si>
    <t>PRE</t>
  </si>
  <si>
    <t>% PRE</t>
  </si>
  <si>
    <t>S en PRE</t>
  </si>
  <si>
    <t>PRE x cap</t>
  </si>
  <si>
    <t>Correlación circ x cap vs pre x cap</t>
  </si>
  <si>
    <t>Correlación circ vs pre</t>
  </si>
  <si>
    <t>Circ x capita</t>
  </si>
  <si>
    <t>P(entrada)</t>
  </si>
  <si>
    <t>P(salida)</t>
  </si>
  <si>
    <t>P(sistema)</t>
  </si>
  <si>
    <t>Normal</t>
  </si>
  <si>
    <t>Correl circt vs indi profe</t>
  </si>
  <si>
    <t>% Col Tot</t>
  </si>
  <si>
    <t>Opera COL</t>
  </si>
  <si>
    <t>Uso total (circulación total + transacciones de referencia + formacion de usuarios + visitas + uso de RREE) dividido por el total de la población</t>
  </si>
  <si>
    <t>Cantidad de usuarios reales que tuvo la biblioteca en ese año (que utilizaron al menos un servicio) dividido por la población total (expresado en %). Se puede sacar también discriminado por tipo de usuario</t>
  </si>
  <si>
    <t>P(sis) = P(sal) / P(ent)</t>
  </si>
  <si>
    <t>Potencia de E</t>
  </si>
  <si>
    <t>Potencia de Sal</t>
  </si>
  <si>
    <t>Formulación del sistema</t>
  </si>
  <si>
    <t>Potencia del sistema</t>
  </si>
  <si>
    <r>
      <t xml:space="preserve">0,12    E    </t>
    </r>
    <r>
      <rPr>
        <b/>
        <sz val="12"/>
        <rFont val="Wingdings"/>
        <family val="0"/>
      </rPr>
      <t>à</t>
    </r>
    <r>
      <rPr>
        <b/>
        <sz val="12"/>
        <rFont val="Arial"/>
        <family val="2"/>
      </rPr>
      <t xml:space="preserve">   0,33   Sal</t>
    </r>
  </si>
  <si>
    <r>
      <t xml:space="preserve">0.29    E    </t>
    </r>
    <r>
      <rPr>
        <b/>
        <sz val="12"/>
        <rFont val="Wingdings"/>
        <family val="0"/>
      </rPr>
      <t>à</t>
    </r>
    <r>
      <rPr>
        <b/>
        <sz val="12"/>
        <rFont val="Arial"/>
        <family val="2"/>
      </rPr>
      <t xml:space="preserve">   0,34   Sal</t>
    </r>
  </si>
  <si>
    <r>
      <t xml:space="preserve">0,70    E    </t>
    </r>
    <r>
      <rPr>
        <b/>
        <sz val="12"/>
        <rFont val="Wingdings"/>
        <family val="0"/>
      </rPr>
      <t>à</t>
    </r>
    <r>
      <rPr>
        <b/>
        <sz val="12"/>
        <rFont val="Arial"/>
        <family val="2"/>
      </rPr>
      <t xml:space="preserve">   0.51   Sal</t>
    </r>
  </si>
  <si>
    <r>
      <t xml:space="preserve">0,66    E    </t>
    </r>
    <r>
      <rPr>
        <b/>
        <sz val="12"/>
        <rFont val="Wingdings"/>
        <family val="0"/>
      </rPr>
      <t>à</t>
    </r>
    <r>
      <rPr>
        <b/>
        <sz val="12"/>
        <rFont val="Arial"/>
        <family val="2"/>
      </rPr>
      <t xml:space="preserve">   0.98    Sal</t>
    </r>
  </si>
  <si>
    <r>
      <t xml:space="preserve">0.41    E    </t>
    </r>
    <r>
      <rPr>
        <b/>
        <sz val="12"/>
        <rFont val="Wingdings"/>
        <family val="0"/>
      </rPr>
      <t>à</t>
    </r>
    <r>
      <rPr>
        <b/>
        <sz val="12"/>
        <rFont val="Arial"/>
        <family val="2"/>
      </rPr>
      <t xml:space="preserve">   0.13  Sal</t>
    </r>
  </si>
  <si>
    <r>
      <t xml:space="preserve"> 1,10   E    </t>
    </r>
    <r>
      <rPr>
        <b/>
        <sz val="12"/>
        <rFont val="Wingdings"/>
        <family val="0"/>
      </rPr>
      <t>à</t>
    </r>
    <r>
      <rPr>
        <b/>
        <sz val="12"/>
        <rFont val="Arial"/>
        <family val="2"/>
      </rPr>
      <t xml:space="preserve">   0,58   Sal</t>
    </r>
  </si>
  <si>
    <r>
      <t xml:space="preserve">1         E    </t>
    </r>
    <r>
      <rPr>
        <b/>
        <sz val="12"/>
        <rFont val="Wingdings"/>
        <family val="0"/>
      </rPr>
      <t>à</t>
    </r>
    <r>
      <rPr>
        <b/>
        <sz val="12"/>
        <rFont val="Arial"/>
        <family val="2"/>
      </rPr>
      <t xml:space="preserve">   1   Sal</t>
    </r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</si>
</sst>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$&quot;\ #,##0"/>
    <numFmt numFmtId="177" formatCode="0.0"/>
    <numFmt numFmtId="178" formatCode="&quot;$&quot;\ #,##0.0"/>
    <numFmt numFmtId="179" formatCode="0.0%"/>
    <numFmt numFmtId="180" formatCode="#,##0.0"/>
    <numFmt numFmtId="181" formatCode="&quot;$&quot;#,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31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9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.5"/>
      <name val="Arial"/>
      <family val="0"/>
    </font>
    <font>
      <sz val="15.5"/>
      <name val="Arial"/>
      <family val="0"/>
    </font>
    <font>
      <b/>
      <sz val="1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0.5"/>
      <name val="Arial"/>
      <family val="0"/>
    </font>
    <font>
      <b/>
      <sz val="11"/>
      <name val="Arial"/>
      <family val="0"/>
    </font>
    <font>
      <sz val="9.25"/>
      <name val="Arial"/>
      <family val="0"/>
    </font>
    <font>
      <sz val="9"/>
      <name val="Arial"/>
      <family val="2"/>
    </font>
    <font>
      <b/>
      <sz val="11.75"/>
      <name val="Arial"/>
      <family val="0"/>
    </font>
    <font>
      <sz val="9.75"/>
      <name val="Arial"/>
      <family val="0"/>
    </font>
    <font>
      <b/>
      <sz val="11.25"/>
      <name val="Arial"/>
      <family val="0"/>
    </font>
    <font>
      <b/>
      <sz val="16.25"/>
      <name val="Arial"/>
      <family val="2"/>
    </font>
    <font>
      <b/>
      <sz val="15.25"/>
      <name val="Arial"/>
      <family val="0"/>
    </font>
    <font>
      <sz val="16.5"/>
      <name val="Arial"/>
      <family val="0"/>
    </font>
    <font>
      <b/>
      <sz val="11.5"/>
      <name val="Arial"/>
      <family val="0"/>
    </font>
    <font>
      <sz val="5.75"/>
      <name val="Arial"/>
      <family val="2"/>
    </font>
    <font>
      <sz val="8.25"/>
      <name val="Arial"/>
      <family val="0"/>
    </font>
    <font>
      <vertAlign val="superscript"/>
      <sz val="12"/>
      <name val="Arial"/>
      <family val="2"/>
    </font>
    <font>
      <sz val="10"/>
      <name val="Times New Roman"/>
      <family val="1"/>
    </font>
    <font>
      <b/>
      <sz val="12"/>
      <name val="Wingdings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22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3" fillId="0" borderId="0" xfId="0" applyFont="1" applyAlignment="1">
      <alignment horizontal="left" inden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3" fillId="0" borderId="0" xfId="0" applyFont="1" applyAlignment="1">
      <alignment/>
    </xf>
    <xf numFmtId="176" fontId="0" fillId="0" borderId="1" xfId="0" applyNumberFormat="1" applyBorder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4" fillId="0" borderId="0" xfId="0" applyFont="1" applyAlignment="1">
      <alignment/>
    </xf>
    <xf numFmtId="0" fontId="0" fillId="0" borderId="2" xfId="0" applyFill="1" applyBorder="1" applyAlignment="1">
      <alignment horizontal="center" vertical="center" wrapText="1"/>
    </xf>
    <xf numFmtId="177" fontId="0" fillId="0" borderId="1" xfId="0" applyNumberFormat="1" applyBorder="1" applyAlignment="1">
      <alignment/>
    </xf>
    <xf numFmtId="178" fontId="0" fillId="0" borderId="1" xfId="0" applyNumberFormat="1" applyBorder="1" applyAlignment="1">
      <alignment/>
    </xf>
    <xf numFmtId="178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/>
    </xf>
    <xf numFmtId="1" fontId="0" fillId="0" borderId="1" xfId="0" applyNumberFormat="1" applyBorder="1" applyAlignment="1">
      <alignment wrapText="1"/>
    </xf>
    <xf numFmtId="9" fontId="0" fillId="0" borderId="1" xfId="0" applyNumberFormat="1" applyBorder="1" applyAlignment="1">
      <alignment wrapText="1"/>
    </xf>
    <xf numFmtId="178" fontId="0" fillId="3" borderId="1" xfId="0" applyNumberFormat="1" applyFill="1" applyBorder="1" applyAlignment="1">
      <alignment/>
    </xf>
    <xf numFmtId="178" fontId="0" fillId="4" borderId="1" xfId="0" applyNumberFormat="1" applyFill="1" applyBorder="1" applyAlignment="1">
      <alignment/>
    </xf>
    <xf numFmtId="178" fontId="0" fillId="3" borderId="1" xfId="0" applyNumberFormat="1" applyFill="1" applyBorder="1" applyAlignment="1">
      <alignment wrapText="1"/>
    </xf>
    <xf numFmtId="2" fontId="0" fillId="3" borderId="1" xfId="0" applyNumberFormat="1" applyFill="1" applyBorder="1" applyAlignment="1">
      <alignment/>
    </xf>
    <xf numFmtId="1" fontId="0" fillId="3" borderId="1" xfId="0" applyNumberFormat="1" applyFill="1" applyBorder="1" applyAlignment="1">
      <alignment wrapText="1"/>
    </xf>
    <xf numFmtId="9" fontId="0" fillId="3" borderId="1" xfId="0" applyNumberFormat="1" applyFill="1" applyBorder="1" applyAlignment="1">
      <alignment wrapText="1"/>
    </xf>
    <xf numFmtId="177" fontId="0" fillId="0" borderId="1" xfId="0" applyNumberFormat="1" applyBorder="1" applyAlignment="1">
      <alignment wrapText="1"/>
    </xf>
    <xf numFmtId="179" fontId="0" fillId="0" borderId="1" xfId="0" applyNumberFormat="1" applyBorder="1" applyAlignment="1">
      <alignment/>
    </xf>
    <xf numFmtId="180" fontId="0" fillId="0" borderId="1" xfId="0" applyNumberFormat="1" applyBorder="1" applyAlignment="1">
      <alignment/>
    </xf>
    <xf numFmtId="176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77" fontId="0" fillId="3" borderId="1" xfId="0" applyNumberFormat="1" applyFill="1" applyBorder="1" applyAlignment="1">
      <alignment wrapText="1"/>
    </xf>
    <xf numFmtId="179" fontId="0" fillId="3" borderId="1" xfId="0" applyNumberFormat="1" applyFill="1" applyBorder="1" applyAlignment="1">
      <alignment/>
    </xf>
    <xf numFmtId="177" fontId="0" fillId="3" borderId="1" xfId="0" applyNumberFormat="1" applyFill="1" applyBorder="1" applyAlignment="1">
      <alignment/>
    </xf>
    <xf numFmtId="180" fontId="0" fillId="3" borderId="1" xfId="0" applyNumberFormat="1" applyFill="1" applyBorder="1" applyAlignment="1">
      <alignment/>
    </xf>
    <xf numFmtId="176" fontId="0" fillId="3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178" fontId="0" fillId="4" borderId="1" xfId="0" applyNumberFormat="1" applyFill="1" applyBorder="1" applyAlignment="1">
      <alignment wrapText="1"/>
    </xf>
    <xf numFmtId="2" fontId="0" fillId="4" borderId="1" xfId="0" applyNumberFormat="1" applyFill="1" applyBorder="1" applyAlignment="1">
      <alignment/>
    </xf>
    <xf numFmtId="1" fontId="0" fillId="4" borderId="1" xfId="0" applyNumberFormat="1" applyFill="1" applyBorder="1" applyAlignment="1">
      <alignment wrapText="1"/>
    </xf>
    <xf numFmtId="9" fontId="0" fillId="4" borderId="1" xfId="0" applyNumberFormat="1" applyFill="1" applyBorder="1" applyAlignment="1">
      <alignment wrapText="1"/>
    </xf>
    <xf numFmtId="177" fontId="0" fillId="4" borderId="1" xfId="0" applyNumberFormat="1" applyFill="1" applyBorder="1" applyAlignment="1">
      <alignment wrapText="1"/>
    </xf>
    <xf numFmtId="179" fontId="0" fillId="4" borderId="1" xfId="0" applyNumberFormat="1" applyFill="1" applyBorder="1" applyAlignment="1">
      <alignment/>
    </xf>
    <xf numFmtId="177" fontId="0" fillId="4" borderId="1" xfId="0" applyNumberFormat="1" applyFill="1" applyBorder="1" applyAlignment="1">
      <alignment/>
    </xf>
    <xf numFmtId="180" fontId="0" fillId="4" borderId="1" xfId="0" applyNumberFormat="1" applyFill="1" applyBorder="1" applyAlignment="1">
      <alignment/>
    </xf>
    <xf numFmtId="176" fontId="0" fillId="4" borderId="1" xfId="0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178" fontId="4" fillId="0" borderId="1" xfId="0" applyNumberFormat="1" applyFont="1" applyBorder="1" applyAlignment="1">
      <alignment wrapText="1"/>
    </xf>
    <xf numFmtId="1" fontId="4" fillId="0" borderId="1" xfId="0" applyNumberFormat="1" applyFont="1" applyBorder="1" applyAlignment="1">
      <alignment wrapText="1"/>
    </xf>
    <xf numFmtId="9" fontId="4" fillId="0" borderId="1" xfId="0" applyNumberFormat="1" applyFont="1" applyBorder="1" applyAlignment="1">
      <alignment wrapText="1"/>
    </xf>
    <xf numFmtId="177" fontId="4" fillId="0" borderId="1" xfId="0" applyNumberFormat="1" applyFont="1" applyBorder="1" applyAlignment="1">
      <alignment wrapText="1"/>
    </xf>
    <xf numFmtId="179" fontId="4" fillId="0" borderId="1" xfId="0" applyNumberFormat="1" applyFont="1" applyBorder="1" applyAlignment="1">
      <alignment/>
    </xf>
    <xf numFmtId="177" fontId="4" fillId="0" borderId="1" xfId="0" applyNumberFormat="1" applyFont="1" applyBorder="1" applyAlignment="1">
      <alignment/>
    </xf>
    <xf numFmtId="180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wrapText="1"/>
    </xf>
    <xf numFmtId="178" fontId="4" fillId="0" borderId="1" xfId="0" applyNumberFormat="1" applyFont="1" applyBorder="1" applyAlignment="1">
      <alignment/>
    </xf>
    <xf numFmtId="178" fontId="0" fillId="0" borderId="1" xfId="0" applyNumberFormat="1" applyFill="1" applyBorder="1" applyAlignment="1">
      <alignment/>
    </xf>
    <xf numFmtId="178" fontId="0" fillId="0" borderId="1" xfId="0" applyNumberFormat="1" applyFill="1" applyBorder="1" applyAlignment="1">
      <alignment wrapText="1"/>
    </xf>
    <xf numFmtId="2" fontId="0" fillId="0" borderId="1" xfId="0" applyNumberFormat="1" applyFill="1" applyBorder="1" applyAlignment="1">
      <alignment/>
    </xf>
    <xf numFmtId="1" fontId="0" fillId="0" borderId="1" xfId="0" applyNumberFormat="1" applyFill="1" applyBorder="1" applyAlignment="1">
      <alignment wrapText="1"/>
    </xf>
    <xf numFmtId="9" fontId="0" fillId="0" borderId="1" xfId="0" applyNumberFormat="1" applyFill="1" applyBorder="1" applyAlignment="1">
      <alignment wrapText="1"/>
    </xf>
    <xf numFmtId="177" fontId="0" fillId="0" borderId="1" xfId="0" applyNumberFormat="1" applyFill="1" applyBorder="1" applyAlignment="1">
      <alignment wrapText="1"/>
    </xf>
    <xf numFmtId="179" fontId="0" fillId="0" borderId="1" xfId="0" applyNumberFormat="1" applyFill="1" applyBorder="1" applyAlignment="1">
      <alignment/>
    </xf>
    <xf numFmtId="177" fontId="0" fillId="0" borderId="1" xfId="0" applyNumberFormat="1" applyFill="1" applyBorder="1" applyAlignment="1">
      <alignment/>
    </xf>
    <xf numFmtId="180" fontId="0" fillId="0" borderId="1" xfId="0" applyNumberFormat="1" applyFill="1" applyBorder="1" applyAlignment="1">
      <alignment/>
    </xf>
    <xf numFmtId="176" fontId="0" fillId="0" borderId="1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178" fontId="4" fillId="0" borderId="1" xfId="0" applyNumberFormat="1" applyFont="1" applyFill="1" applyBorder="1" applyAlignment="1">
      <alignment/>
    </xf>
    <xf numFmtId="178" fontId="4" fillId="0" borderId="1" xfId="0" applyNumberFormat="1" applyFont="1" applyFill="1" applyBorder="1" applyAlignment="1">
      <alignment wrapText="1"/>
    </xf>
    <xf numFmtId="1" fontId="4" fillId="0" borderId="1" xfId="0" applyNumberFormat="1" applyFont="1" applyFill="1" applyBorder="1" applyAlignment="1">
      <alignment wrapText="1"/>
    </xf>
    <xf numFmtId="9" fontId="4" fillId="0" borderId="1" xfId="0" applyNumberFormat="1" applyFont="1" applyFill="1" applyBorder="1" applyAlignment="1">
      <alignment wrapText="1"/>
    </xf>
    <xf numFmtId="177" fontId="4" fillId="0" borderId="1" xfId="0" applyNumberFormat="1" applyFont="1" applyFill="1" applyBorder="1" applyAlignment="1">
      <alignment wrapText="1"/>
    </xf>
    <xf numFmtId="179" fontId="4" fillId="0" borderId="1" xfId="0" applyNumberFormat="1" applyFont="1" applyFill="1" applyBorder="1" applyAlignment="1">
      <alignment/>
    </xf>
    <xf numFmtId="177" fontId="4" fillId="0" borderId="1" xfId="0" applyNumberFormat="1" applyFont="1" applyFill="1" applyBorder="1" applyAlignment="1">
      <alignment/>
    </xf>
    <xf numFmtId="180" fontId="4" fillId="0" borderId="1" xfId="0" applyNumberFormat="1" applyFont="1" applyFill="1" applyBorder="1" applyAlignment="1">
      <alignment/>
    </xf>
    <xf numFmtId="176" fontId="4" fillId="0" borderId="1" xfId="0" applyNumberFormat="1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1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Fill="1" applyAlignment="1">
      <alignment/>
    </xf>
    <xf numFmtId="0" fontId="0" fillId="2" borderId="3" xfId="0" applyFill="1" applyBorder="1" applyAlignment="1">
      <alignment horizontal="center" vertical="center" wrapText="1"/>
    </xf>
    <xf numFmtId="9" fontId="0" fillId="0" borderId="1" xfId="0" applyNumberFormat="1" applyBorder="1" applyAlignment="1">
      <alignment/>
    </xf>
    <xf numFmtId="179" fontId="0" fillId="2" borderId="1" xfId="0" applyNumberFormat="1" applyFill="1" applyBorder="1" applyAlignment="1">
      <alignment/>
    </xf>
    <xf numFmtId="17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77" fontId="0" fillId="5" borderId="1" xfId="0" applyNumberFormat="1" applyFill="1" applyBorder="1" applyAlignment="1">
      <alignment/>
    </xf>
    <xf numFmtId="2" fontId="0" fillId="5" borderId="1" xfId="0" applyNumberFormat="1" applyFill="1" applyBorder="1" applyAlignment="1">
      <alignment/>
    </xf>
    <xf numFmtId="177" fontId="0" fillId="6" borderId="1" xfId="0" applyNumberFormat="1" applyFill="1" applyBorder="1" applyAlignment="1">
      <alignment/>
    </xf>
    <xf numFmtId="2" fontId="0" fillId="6" borderId="1" xfId="0" applyNumberFormat="1" applyFill="1" applyBorder="1" applyAlignment="1">
      <alignment/>
    </xf>
    <xf numFmtId="0" fontId="28" fillId="0" borderId="3" xfId="0" applyFont="1" applyBorder="1" applyAlignment="1">
      <alignment vertical="top" wrapText="1"/>
    </xf>
    <xf numFmtId="0" fontId="3" fillId="7" borderId="4" xfId="0" applyFont="1" applyFill="1" applyBorder="1" applyAlignment="1">
      <alignment horizontal="center" vertical="top" wrapText="1"/>
    </xf>
    <xf numFmtId="0" fontId="13" fillId="8" borderId="4" xfId="0" applyFont="1" applyFill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Presupuesto per capita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9900"/>
              </a:solidFill>
            </c:spPr>
          </c:dPt>
          <c:cat>
            <c:strRef>
              <c:f>DATOS!$A$26:$A$33</c:f>
              <c:strCache/>
            </c:strRef>
          </c:cat>
          <c:val>
            <c:numRef>
              <c:f>DATOS!$B$26:$B$33</c:f>
              <c:numCache/>
            </c:numRef>
          </c:val>
        </c:ser>
        <c:axId val="41685707"/>
        <c:axId val="39627044"/>
      </c:barChart>
      <c:catAx>
        <c:axId val="41685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27044"/>
        <c:crosses val="autoZero"/>
        <c:auto val="1"/>
        <c:lblOffset val="100"/>
        <c:noMultiLvlLbl val="0"/>
      </c:catAx>
      <c:valAx>
        <c:axId val="396270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85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Esfuerzo en presupuesto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tx>
            <c:strRef>
              <c:f>esfuerzo!$L$4</c:f>
              <c:strCache>
                <c:ptCount val="1"/>
                <c:pt idx="0">
                  <c:v>S en PRE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esfuerzo!$O$5:$O$11</c:f>
              <c:strCache/>
            </c:strRef>
          </c:cat>
          <c:val>
            <c:numRef>
              <c:f>esfuerzo!$L$5:$L$11</c:f>
              <c:numCache/>
            </c:numRef>
          </c:val>
        </c:ser>
        <c:ser>
          <c:idx val="1"/>
          <c:order val="1"/>
          <c:tx>
            <c:strRef>
              <c:f>esfuerzo!$M$4</c:f>
              <c:strCache>
                <c:ptCount val="1"/>
                <c:pt idx="0">
                  <c:v>S normal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esfuerzo!$O$5:$O$11</c:f>
              <c:strCache/>
            </c:strRef>
          </c:cat>
          <c:val>
            <c:numRef>
              <c:f>esfuerzo!$M$5:$M$11</c:f>
              <c:numCache/>
            </c:numRef>
          </c:val>
        </c:ser>
        <c:axId val="21074581"/>
        <c:axId val="55453502"/>
      </c:radarChart>
      <c:catAx>
        <c:axId val="210745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453502"/>
        <c:crosses val="autoZero"/>
        <c:auto val="1"/>
        <c:lblOffset val="100"/>
        <c:noMultiLvlLbl val="0"/>
      </c:catAx>
      <c:valAx>
        <c:axId val="5545350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0745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Relación entre S en circulación y S en presupuesto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9575"/>
          <c:w val="0.935"/>
          <c:h val="0.804"/>
        </c:manualLayout>
      </c:layout>
      <c:scatterChart>
        <c:scatterStyle val="lineMarker"/>
        <c:varyColors val="1"/>
        <c:ser>
          <c:idx val="0"/>
          <c:order val="0"/>
          <c:tx>
            <c:strRef>
              <c:f>esfuerzo!$L$4</c:f>
              <c:strCache>
                <c:ptCount val="1"/>
                <c:pt idx="0">
                  <c:v>S en PRE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esfuerzo!$G$5:$G$11</c:f>
              <c:numCache/>
            </c:numRef>
          </c:xVal>
          <c:yVal>
            <c:numRef>
              <c:f>esfuerzo!$L$5:$L$11</c:f>
              <c:numCache/>
            </c:numRef>
          </c:yVal>
          <c:smooth val="0"/>
        </c:ser>
        <c:axId val="29319471"/>
        <c:axId val="62548648"/>
      </c:scatterChart>
      <c:valAx>
        <c:axId val="29319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 en presupuesto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48648"/>
        <c:crosses val="autoZero"/>
        <c:crossBetween val="midCat"/>
        <c:dispUnits/>
      </c:valAx>
      <c:valAx>
        <c:axId val="62548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 en circulación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3194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Potencia del sistema (base bca 1)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tx>
            <c:strRef>
              <c:f>potencia!$F$3</c:f>
              <c:strCache>
                <c:ptCount val="1"/>
                <c:pt idx="0">
                  <c:v>P(sistema)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potencia!$A$4:$A$10</c:f>
              <c:strCache/>
            </c:strRef>
          </c:cat>
          <c:val>
            <c:numRef>
              <c:f>potencia!$F$4:$F$10</c:f>
              <c:numCache/>
            </c:numRef>
          </c:val>
        </c:ser>
        <c:ser>
          <c:idx val="1"/>
          <c:order val="1"/>
          <c:tx>
            <c:strRef>
              <c:f>potencia!$G$3</c:f>
              <c:strCache>
                <c:ptCount val="1"/>
                <c:pt idx="0">
                  <c:v>Normal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potencia!$A$4:$A$10</c:f>
              <c:strCache/>
            </c:strRef>
          </c:cat>
          <c:val>
            <c:numRef>
              <c:f>potencia!$G$4:$G$10</c:f>
              <c:numCache/>
            </c:numRef>
          </c:val>
        </c:ser>
        <c:axId val="26066921"/>
        <c:axId val="33275698"/>
      </c:radarChart>
      <c:catAx>
        <c:axId val="260669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75698"/>
        <c:crosses val="autoZero"/>
        <c:auto val="1"/>
        <c:lblOffset val="100"/>
        <c:noMultiLvlLbl val="0"/>
      </c:catAx>
      <c:valAx>
        <c:axId val="3327569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0669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Potencia del sistema (base bca 2)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tx>
            <c:strRef>
              <c:f>potencia!$N$3</c:f>
              <c:strCache>
                <c:ptCount val="1"/>
                <c:pt idx="0">
                  <c:v>P(sistema)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potencia!$I$4:$I$10</c:f>
              <c:strCache/>
            </c:strRef>
          </c:cat>
          <c:val>
            <c:numRef>
              <c:f>potencia!$N$4:$N$10</c:f>
              <c:numCache/>
            </c:numRef>
          </c:val>
        </c:ser>
        <c:ser>
          <c:idx val="1"/>
          <c:order val="1"/>
          <c:tx>
            <c:strRef>
              <c:f>potencia!$O$3</c:f>
              <c:strCache>
                <c:ptCount val="1"/>
                <c:pt idx="0">
                  <c:v>Normal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potencia!$I$4:$I$10</c:f>
              <c:strCache/>
            </c:strRef>
          </c:cat>
          <c:val>
            <c:numRef>
              <c:f>potencia!$O$4:$O$10</c:f>
              <c:numCache/>
            </c:numRef>
          </c:val>
        </c:ser>
        <c:axId val="31045827"/>
        <c:axId val="10976988"/>
      </c:radarChart>
      <c:catAx>
        <c:axId val="310458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976988"/>
        <c:crosses val="autoZero"/>
        <c:auto val="1"/>
        <c:lblOffset val="100"/>
        <c:noMultiLvlLbl val="0"/>
      </c:catAx>
      <c:valAx>
        <c:axId val="1097698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10458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Presupuesto per cápita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'INDICADORES 1ER NIVEL'!$B$27</c:f>
              <c:strCache>
                <c:ptCount val="1"/>
                <c:pt idx="0">
                  <c:v>PRE X CAP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99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'INDICADORES 1ER NIVEL'!$A$28:$A$35</c:f>
              <c:strCache/>
            </c:strRef>
          </c:cat>
          <c:val>
            <c:numRef>
              <c:f>'INDICADORES 1ER NIVEL'!$B$28:$B$35</c:f>
              <c:numCache/>
            </c:numRef>
          </c:val>
        </c:ser>
        <c:axId val="21099077"/>
        <c:axId val="55673966"/>
      </c:barChart>
      <c:catAx>
        <c:axId val="2109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73966"/>
        <c:crosses val="autoZero"/>
        <c:auto val="1"/>
        <c:lblOffset val="100"/>
        <c:noMultiLvlLbl val="0"/>
      </c:catAx>
      <c:valAx>
        <c:axId val="55673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0990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Circulación por trabajador de la biblioteca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'INDICADORES 1ER NIVEL'!$A$45:$A$53</c:f>
              <c:numCache/>
            </c:numRef>
          </c:cat>
          <c:val>
            <c:numRef>
              <c:f>'INDICADORES 1ER NIVEL'!$B$45:$B$53</c:f>
              <c:numCache/>
            </c:numRef>
          </c:val>
          <c:smooth val="0"/>
        </c:ser>
        <c:marker val="1"/>
        <c:axId val="31303647"/>
        <c:axId val="13297368"/>
      </c:lineChart>
      <c:catAx>
        <c:axId val="31303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97368"/>
        <c:crosses val="autoZero"/>
        <c:auto val="1"/>
        <c:lblOffset val="100"/>
        <c:noMultiLvlLbl val="0"/>
      </c:catAx>
      <c:valAx>
        <c:axId val="132973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036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Operatividad del presupuesto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operatividad!$K$4</c:f>
              <c:strCache>
                <c:ptCount val="1"/>
                <c:pt idx="0">
                  <c:v>% Gas Tot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operatividad!$A$5:$A$11</c:f>
              <c:strCache/>
            </c:strRef>
          </c:cat>
          <c:val>
            <c:numRef>
              <c:f>operatividad!$K$5:$K$11</c:f>
              <c:numCache/>
            </c:numRef>
          </c:val>
        </c:ser>
        <c:ser>
          <c:idx val="1"/>
          <c:order val="1"/>
          <c:tx>
            <c:strRef>
              <c:f>operatividad!$L$4</c:f>
              <c:strCache>
                <c:ptCount val="1"/>
                <c:pt idx="0">
                  <c:v>% Cir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operatividad!$A$5:$A$11</c:f>
              <c:strCache/>
            </c:strRef>
          </c:cat>
          <c:val>
            <c:numRef>
              <c:f>operatividad!$L$5:$L$11</c:f>
              <c:numCache/>
            </c:numRef>
          </c:val>
        </c:ser>
        <c:ser>
          <c:idx val="2"/>
          <c:order val="2"/>
          <c:tx>
            <c:strRef>
              <c:f>operatividad!$M$4</c:f>
              <c:strCache>
                <c:ptCount val="1"/>
                <c:pt idx="0">
                  <c:v>Opera GT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operatividad!$A$5:$A$11</c:f>
              <c:strCache/>
            </c:strRef>
          </c:cat>
          <c:val>
            <c:numRef>
              <c:f>operatividad!$M$5:$M$11</c:f>
              <c:numCache/>
            </c:numRef>
          </c:val>
        </c:ser>
        <c:axId val="52567449"/>
        <c:axId val="3344994"/>
      </c:barChart>
      <c:catAx>
        <c:axId val="5256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44994"/>
        <c:crosses val="autoZero"/>
        <c:auto val="1"/>
        <c:lblOffset val="100"/>
        <c:noMultiLvlLbl val="0"/>
      </c:catAx>
      <c:valAx>
        <c:axId val="33449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567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Operatividad del gasto en adquisiciones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operatividad!$L$4</c:f>
              <c:strCache>
                <c:ptCount val="1"/>
                <c:pt idx="0">
                  <c:v>% Cir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operatividad!$A$5:$A$11</c:f>
              <c:strCache/>
            </c:strRef>
          </c:cat>
          <c:val>
            <c:numRef>
              <c:f>operatividad!$L$5:$L$11</c:f>
              <c:numCache/>
            </c:numRef>
          </c:val>
        </c:ser>
        <c:ser>
          <c:idx val="1"/>
          <c:order val="1"/>
          <c:tx>
            <c:strRef>
              <c:f>operatividad!$N$4</c:f>
              <c:strCache>
                <c:ptCount val="1"/>
                <c:pt idx="0">
                  <c:v>% adq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operatividad!$A$5:$A$11</c:f>
              <c:strCache/>
            </c:strRef>
          </c:cat>
          <c:val>
            <c:numRef>
              <c:f>operatividad!$N$5:$N$11</c:f>
              <c:numCache/>
            </c:numRef>
          </c:val>
        </c:ser>
        <c:ser>
          <c:idx val="2"/>
          <c:order val="2"/>
          <c:tx>
            <c:strRef>
              <c:f>operatividad!$O$4</c:f>
              <c:strCache>
                <c:ptCount val="1"/>
                <c:pt idx="0">
                  <c:v>Opera GA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operatividad!$A$5:$A$11</c:f>
              <c:strCache/>
            </c:strRef>
          </c:cat>
          <c:val>
            <c:numRef>
              <c:f>operatividad!$O$5:$O$11</c:f>
              <c:numCache/>
            </c:numRef>
          </c:val>
        </c:ser>
        <c:axId val="30104947"/>
        <c:axId val="2509068"/>
      </c:barChart>
      <c:catAx>
        <c:axId val="30104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09068"/>
        <c:crosses val="autoZero"/>
        <c:auto val="1"/>
        <c:lblOffset val="100"/>
        <c:noMultiLvlLbl val="0"/>
      </c:catAx>
      <c:valAx>
        <c:axId val="25090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104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Operatividad de la colección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operatividad!$L$4</c:f>
              <c:strCache>
                <c:ptCount val="1"/>
                <c:pt idx="0">
                  <c:v>% Cir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operatividad!$A$5:$A$11</c:f>
              <c:strCache/>
            </c:strRef>
          </c:cat>
          <c:val>
            <c:numRef>
              <c:f>operatividad!$L$5:$L$11</c:f>
              <c:numCache/>
            </c:numRef>
          </c:val>
        </c:ser>
        <c:ser>
          <c:idx val="1"/>
          <c:order val="1"/>
          <c:tx>
            <c:strRef>
              <c:f>operatividad!$R$4</c:f>
              <c:strCache>
                <c:ptCount val="1"/>
                <c:pt idx="0">
                  <c:v>% Col Tot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operatividad!$A$5:$A$11</c:f>
              <c:strCache/>
            </c:strRef>
          </c:cat>
          <c:val>
            <c:numRef>
              <c:f>operatividad!$R$5:$R$11</c:f>
              <c:numCache/>
            </c:numRef>
          </c:val>
        </c:ser>
        <c:ser>
          <c:idx val="2"/>
          <c:order val="2"/>
          <c:tx>
            <c:strRef>
              <c:f>operatividad!$S$4</c:f>
              <c:strCache>
                <c:ptCount val="1"/>
                <c:pt idx="0">
                  <c:v>Opera COL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operatividad!$A$5:$A$11</c:f>
              <c:strCache/>
            </c:strRef>
          </c:cat>
          <c:val>
            <c:numRef>
              <c:f>operatividad!$S$5:$S$11</c:f>
              <c:numCache/>
            </c:numRef>
          </c:val>
        </c:ser>
        <c:axId val="22581613"/>
        <c:axId val="1907926"/>
      </c:barChart>
      <c:catAx>
        <c:axId val="22581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7926"/>
        <c:crosses val="autoZero"/>
        <c:auto val="1"/>
        <c:lblOffset val="100"/>
        <c:noMultiLvlLbl val="0"/>
      </c:catAx>
      <c:valAx>
        <c:axId val="19079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81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Esfuerzo en circulación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esfuerzo!$E$4</c:f>
              <c:strCache>
                <c:ptCount val="1"/>
                <c:pt idx="0">
                  <c:v>% CIRC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esfuerzo!$A$5:$A$11</c:f>
              <c:strCache/>
            </c:strRef>
          </c:cat>
          <c:val>
            <c:numRef>
              <c:f>esfuerzo!$E$5:$E$11</c:f>
              <c:numCache/>
            </c:numRef>
          </c:val>
        </c:ser>
        <c:ser>
          <c:idx val="1"/>
          <c:order val="1"/>
          <c:tx>
            <c:strRef>
              <c:f>esfuerzo!$F$4</c:f>
              <c:strCache>
                <c:ptCount val="1"/>
                <c:pt idx="0">
                  <c:v>% POB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esfuerzo!$A$5:$A$11</c:f>
              <c:strCache/>
            </c:strRef>
          </c:cat>
          <c:val>
            <c:numRef>
              <c:f>esfuerzo!$F$5:$F$11</c:f>
              <c:numCache/>
            </c:numRef>
          </c:val>
        </c:ser>
        <c:ser>
          <c:idx val="2"/>
          <c:order val="2"/>
          <c:tx>
            <c:strRef>
              <c:f>esfuerzo!$G$4</c:f>
              <c:strCache>
                <c:ptCount val="1"/>
                <c:pt idx="0">
                  <c:v>S en CIRC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esfuerzo!$A$5:$A$11</c:f>
              <c:strCache/>
            </c:strRef>
          </c:cat>
          <c:val>
            <c:numRef>
              <c:f>esfuerzo!$G$5:$G$11</c:f>
              <c:numCache/>
            </c:numRef>
          </c:val>
        </c:ser>
        <c:axId val="17171335"/>
        <c:axId val="20324288"/>
      </c:barChart>
      <c:catAx>
        <c:axId val="17171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324288"/>
        <c:crosses val="autoZero"/>
        <c:auto val="1"/>
        <c:lblOffset val="100"/>
        <c:noMultiLvlLbl val="0"/>
      </c:catAx>
      <c:valAx>
        <c:axId val="203242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1713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Esfuerzo en circulación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tx>
            <c:strRef>
              <c:f>esfuerzo!$G$4</c:f>
              <c:strCache>
                <c:ptCount val="1"/>
                <c:pt idx="0">
                  <c:v>S en CIRC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esfuerzo!$A$5:$A$11</c:f>
              <c:strCache/>
            </c:strRef>
          </c:cat>
          <c:val>
            <c:numRef>
              <c:f>esfuerzo!$G$5:$G$11</c:f>
              <c:numCache/>
            </c:numRef>
          </c:val>
        </c:ser>
        <c:ser>
          <c:idx val="1"/>
          <c:order val="1"/>
          <c:tx>
            <c:strRef>
              <c:f>esfuerzo!$H$4</c:f>
              <c:strCache>
                <c:ptCount val="1"/>
                <c:pt idx="0">
                  <c:v>S normal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esfuerzo!$A$5:$A$11</c:f>
              <c:strCache/>
            </c:strRef>
          </c:cat>
          <c:val>
            <c:numRef>
              <c:f>esfuerzo!$H$5:$H$11</c:f>
              <c:numCache/>
            </c:numRef>
          </c:val>
        </c:ser>
        <c:axId val="48700865"/>
        <c:axId val="35654602"/>
      </c:radarChart>
      <c:catAx>
        <c:axId val="487008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654602"/>
        <c:crosses val="autoZero"/>
        <c:auto val="1"/>
        <c:lblOffset val="100"/>
        <c:noMultiLvlLbl val="0"/>
      </c:catAx>
      <c:valAx>
        <c:axId val="3565460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7008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Esfuerzo en presupuesto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esfuerzo!$F$4</c:f>
              <c:strCache>
                <c:ptCount val="1"/>
                <c:pt idx="0">
                  <c:v>% POB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esfuerzo!$A$5:$A$11</c:f>
              <c:strCache/>
            </c:strRef>
          </c:cat>
          <c:val>
            <c:numRef>
              <c:f>esfuerzo!$F$5:$F$11</c:f>
              <c:numCache/>
            </c:numRef>
          </c:val>
        </c:ser>
        <c:ser>
          <c:idx val="1"/>
          <c:order val="1"/>
          <c:tx>
            <c:strRef>
              <c:f>esfuerzo!$K$4</c:f>
              <c:strCache>
                <c:ptCount val="1"/>
                <c:pt idx="0">
                  <c:v>% PRE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esfuerzo!$A$5:$A$11</c:f>
              <c:strCache/>
            </c:strRef>
          </c:cat>
          <c:val>
            <c:numRef>
              <c:f>esfuerzo!$K$5:$K$11</c:f>
              <c:numCache/>
            </c:numRef>
          </c:val>
        </c:ser>
        <c:ser>
          <c:idx val="2"/>
          <c:order val="2"/>
          <c:tx>
            <c:strRef>
              <c:f>esfuerzo!$L$4</c:f>
              <c:strCache>
                <c:ptCount val="1"/>
                <c:pt idx="0">
                  <c:v>S en PRE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esfuerzo!$A$5:$A$11</c:f>
              <c:strCache/>
            </c:strRef>
          </c:cat>
          <c:val>
            <c:numRef>
              <c:f>esfuerzo!$L$5:$L$11</c:f>
              <c:numCache/>
            </c:numRef>
          </c:val>
        </c:ser>
        <c:axId val="52455963"/>
        <c:axId val="2341620"/>
      </c:barChart>
      <c:catAx>
        <c:axId val="52455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41620"/>
        <c:crosses val="autoZero"/>
        <c:auto val="1"/>
        <c:lblOffset val="100"/>
        <c:noMultiLvlLbl val="0"/>
      </c:catAx>
      <c:valAx>
        <c:axId val="23416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455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23</xdr:row>
      <xdr:rowOff>19050</xdr:rowOff>
    </xdr:from>
    <xdr:to>
      <xdr:col>11</xdr:col>
      <xdr:colOff>638175</xdr:colOff>
      <xdr:row>42</xdr:row>
      <xdr:rowOff>9525</xdr:rowOff>
    </xdr:to>
    <xdr:graphicFrame>
      <xdr:nvGraphicFramePr>
        <xdr:cNvPr id="1" name="Chart 4"/>
        <xdr:cNvGraphicFramePr/>
      </xdr:nvGraphicFramePr>
      <xdr:xfrm>
        <a:off x="2124075" y="4552950"/>
        <a:ext cx="61436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23</xdr:row>
      <xdr:rowOff>0</xdr:rowOff>
    </xdr:from>
    <xdr:to>
      <xdr:col>10</xdr:col>
      <xdr:colOff>542925</xdr:colOff>
      <xdr:row>41</xdr:row>
      <xdr:rowOff>47625</xdr:rowOff>
    </xdr:to>
    <xdr:graphicFrame>
      <xdr:nvGraphicFramePr>
        <xdr:cNvPr id="1" name="Chart 2"/>
        <xdr:cNvGraphicFramePr/>
      </xdr:nvGraphicFramePr>
      <xdr:xfrm>
        <a:off x="1952625" y="4533900"/>
        <a:ext cx="46767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600075</xdr:colOff>
      <xdr:row>42</xdr:row>
      <xdr:rowOff>9525</xdr:rowOff>
    </xdr:from>
    <xdr:to>
      <xdr:col>11</xdr:col>
      <xdr:colOff>523875</xdr:colOff>
      <xdr:row>60</xdr:row>
      <xdr:rowOff>57150</xdr:rowOff>
    </xdr:to>
    <xdr:graphicFrame>
      <xdr:nvGraphicFramePr>
        <xdr:cNvPr id="2" name="Chart 3"/>
        <xdr:cNvGraphicFramePr/>
      </xdr:nvGraphicFramePr>
      <xdr:xfrm>
        <a:off x="2552700" y="7781925"/>
        <a:ext cx="46767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152400</xdr:rowOff>
    </xdr:from>
    <xdr:to>
      <xdr:col>9</xdr:col>
      <xdr:colOff>600075</xdr:colOff>
      <xdr:row>35</xdr:row>
      <xdr:rowOff>9525</xdr:rowOff>
    </xdr:to>
    <xdr:graphicFrame>
      <xdr:nvGraphicFramePr>
        <xdr:cNvPr id="1" name="Chart 2"/>
        <xdr:cNvGraphicFramePr/>
      </xdr:nvGraphicFramePr>
      <xdr:xfrm>
        <a:off x="9525" y="2581275"/>
        <a:ext cx="58388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36</xdr:row>
      <xdr:rowOff>9525</xdr:rowOff>
    </xdr:from>
    <xdr:to>
      <xdr:col>10</xdr:col>
      <xdr:colOff>542925</xdr:colOff>
      <xdr:row>57</xdr:row>
      <xdr:rowOff>0</xdr:rowOff>
    </xdr:to>
    <xdr:graphicFrame>
      <xdr:nvGraphicFramePr>
        <xdr:cNvPr id="2" name="Chart 3"/>
        <xdr:cNvGraphicFramePr/>
      </xdr:nvGraphicFramePr>
      <xdr:xfrm>
        <a:off x="19050" y="6162675"/>
        <a:ext cx="638175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28575</xdr:rowOff>
    </xdr:from>
    <xdr:to>
      <xdr:col>10</xdr:col>
      <xdr:colOff>285750</xdr:colOff>
      <xdr:row>84</xdr:row>
      <xdr:rowOff>9525</xdr:rowOff>
    </xdr:to>
    <xdr:graphicFrame>
      <xdr:nvGraphicFramePr>
        <xdr:cNvPr id="3" name="Chart 4"/>
        <xdr:cNvGraphicFramePr/>
      </xdr:nvGraphicFramePr>
      <xdr:xfrm>
        <a:off x="0" y="9744075"/>
        <a:ext cx="6143625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0.667</cdr:x>
      <cdr:y>0.236</cdr:y>
    </cdr:from>
    <cdr:to>
      <cdr:x>0.70875</cdr:x>
      <cdr:y>0.27675</cdr:y>
    </cdr:to>
    <cdr:sp>
      <cdr:nvSpPr>
        <cdr:cNvPr id="1" name="TextBox 1"/>
        <cdr:cNvSpPr txBox="1">
          <a:spLocks noChangeArrowheads="1"/>
        </cdr:cNvSpPr>
      </cdr:nvSpPr>
      <cdr:spPr>
        <a:xfrm>
          <a:off x="5486400" y="1038225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BCA2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0.08225</cdr:x>
      <cdr:y>0.1135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6762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0.08225</cdr:x>
      <cdr:y>0.1135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6762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0.8895</cdr:x>
      <cdr:y>0.33225</cdr:y>
    </cdr:from>
    <cdr:to>
      <cdr:x>0.93125</cdr:x>
      <cdr:y>0.373</cdr:y>
    </cdr:to>
    <cdr:sp>
      <cdr:nvSpPr>
        <cdr:cNvPr id="4" name="TextBox 4"/>
        <cdr:cNvSpPr txBox="1">
          <a:spLocks noChangeArrowheads="1"/>
        </cdr:cNvSpPr>
      </cdr:nvSpPr>
      <cdr:spPr>
        <a:xfrm>
          <a:off x="7315200" y="1466850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BCA6</a:t>
          </a:r>
        </a:p>
      </cdr:txBody>
    </cdr:sp>
  </cdr:relSizeAnchor>
  <cdr:relSizeAnchor xmlns:cdr="http://schemas.openxmlformats.org/drawingml/2006/chartDrawing">
    <cdr:from>
      <cdr:x>0.27725</cdr:x>
      <cdr:y>0.753</cdr:y>
    </cdr:from>
    <cdr:to>
      <cdr:x>0.319</cdr:x>
      <cdr:y>0.79375</cdr:y>
    </cdr:to>
    <cdr:sp>
      <cdr:nvSpPr>
        <cdr:cNvPr id="5" name="TextBox 5"/>
        <cdr:cNvSpPr txBox="1">
          <a:spLocks noChangeArrowheads="1"/>
        </cdr:cNvSpPr>
      </cdr:nvSpPr>
      <cdr:spPr>
        <a:xfrm>
          <a:off x="2276475" y="3333750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BCA3</a:t>
          </a:r>
        </a:p>
      </cdr:txBody>
    </cdr:sp>
  </cdr:relSizeAnchor>
  <cdr:relSizeAnchor xmlns:cdr="http://schemas.openxmlformats.org/drawingml/2006/chartDrawing">
    <cdr:from>
      <cdr:x>0.34825</cdr:x>
      <cdr:y>0.56325</cdr:y>
    </cdr:from>
    <cdr:to>
      <cdr:x>0.39</cdr:x>
      <cdr:y>0.604</cdr:y>
    </cdr:to>
    <cdr:sp>
      <cdr:nvSpPr>
        <cdr:cNvPr id="6" name="TextBox 6"/>
        <cdr:cNvSpPr txBox="1">
          <a:spLocks noChangeArrowheads="1"/>
        </cdr:cNvSpPr>
      </cdr:nvSpPr>
      <cdr:spPr>
        <a:xfrm>
          <a:off x="2857500" y="2495550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BCA5</a:t>
          </a:r>
        </a:p>
      </cdr:txBody>
    </cdr:sp>
  </cdr:relSizeAnchor>
  <cdr:relSizeAnchor xmlns:cdr="http://schemas.openxmlformats.org/drawingml/2006/chartDrawing">
    <cdr:from>
      <cdr:x>0.08925</cdr:x>
      <cdr:y>0.52225</cdr:y>
    </cdr:from>
    <cdr:to>
      <cdr:x>0.131</cdr:x>
      <cdr:y>0.563</cdr:y>
    </cdr:to>
    <cdr:sp>
      <cdr:nvSpPr>
        <cdr:cNvPr id="7" name="TextBox 7"/>
        <cdr:cNvSpPr txBox="1">
          <a:spLocks noChangeArrowheads="1"/>
        </cdr:cNvSpPr>
      </cdr:nvSpPr>
      <cdr:spPr>
        <a:xfrm>
          <a:off x="733425" y="2314575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BCA1</a:t>
          </a:r>
        </a:p>
      </cdr:txBody>
    </cdr:sp>
  </cdr:relSizeAnchor>
  <cdr:relSizeAnchor xmlns:cdr="http://schemas.openxmlformats.org/drawingml/2006/chartDrawing">
    <cdr:from>
      <cdr:x>0.4775</cdr:x>
      <cdr:y>0.3035</cdr:y>
    </cdr:from>
    <cdr:to>
      <cdr:x>0.51925</cdr:x>
      <cdr:y>0.34425</cdr:y>
    </cdr:to>
    <cdr:sp>
      <cdr:nvSpPr>
        <cdr:cNvPr id="8" name="TextBox 8"/>
        <cdr:cNvSpPr txBox="1">
          <a:spLocks noChangeArrowheads="1"/>
        </cdr:cNvSpPr>
      </cdr:nvSpPr>
      <cdr:spPr>
        <a:xfrm>
          <a:off x="3924300" y="1343025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BCA7</a:t>
          </a:r>
        </a:p>
      </cdr:txBody>
    </cdr:sp>
  </cdr:relSizeAnchor>
  <cdr:relSizeAnchor xmlns:cdr="http://schemas.openxmlformats.org/drawingml/2006/chartDrawing">
    <cdr:from>
      <cdr:x>0.36425</cdr:x>
      <cdr:y>0.3035</cdr:y>
    </cdr:from>
    <cdr:to>
      <cdr:x>0.406</cdr:x>
      <cdr:y>0.34425</cdr:y>
    </cdr:to>
    <cdr:sp>
      <cdr:nvSpPr>
        <cdr:cNvPr id="9" name="TextBox 9"/>
        <cdr:cNvSpPr txBox="1">
          <a:spLocks noChangeArrowheads="1"/>
        </cdr:cNvSpPr>
      </cdr:nvSpPr>
      <cdr:spPr>
        <a:xfrm>
          <a:off x="2990850" y="1343025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BCA4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19050</xdr:rowOff>
    </xdr:from>
    <xdr:to>
      <xdr:col>7</xdr:col>
      <xdr:colOff>495300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28575" y="3343275"/>
        <a:ext cx="48958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95250</xdr:rowOff>
    </xdr:from>
    <xdr:to>
      <xdr:col>6</xdr:col>
      <xdr:colOff>514350</xdr:colOff>
      <xdr:row>67</xdr:row>
      <xdr:rowOff>76200</xdr:rowOff>
    </xdr:to>
    <xdr:graphicFrame>
      <xdr:nvGraphicFramePr>
        <xdr:cNvPr id="2" name="Chart 2"/>
        <xdr:cNvGraphicFramePr/>
      </xdr:nvGraphicFramePr>
      <xdr:xfrm>
        <a:off x="57150" y="6657975"/>
        <a:ext cx="4276725" cy="4676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15</xdr:col>
      <xdr:colOff>295275</xdr:colOff>
      <xdr:row>38</xdr:row>
      <xdr:rowOff>19050</xdr:rowOff>
    </xdr:to>
    <xdr:graphicFrame>
      <xdr:nvGraphicFramePr>
        <xdr:cNvPr id="3" name="Chart 4"/>
        <xdr:cNvGraphicFramePr/>
      </xdr:nvGraphicFramePr>
      <xdr:xfrm>
        <a:off x="5057775" y="3343275"/>
        <a:ext cx="4552950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542925</xdr:colOff>
      <xdr:row>38</xdr:row>
      <xdr:rowOff>85725</xdr:rowOff>
    </xdr:from>
    <xdr:to>
      <xdr:col>14</xdr:col>
      <xdr:colOff>9525</xdr:colOff>
      <xdr:row>67</xdr:row>
      <xdr:rowOff>66675</xdr:rowOff>
    </xdr:to>
    <xdr:graphicFrame>
      <xdr:nvGraphicFramePr>
        <xdr:cNvPr id="4" name="Chart 5"/>
        <xdr:cNvGraphicFramePr/>
      </xdr:nvGraphicFramePr>
      <xdr:xfrm>
        <a:off x="4362450" y="6648450"/>
        <a:ext cx="4352925" cy="4676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68</xdr:row>
      <xdr:rowOff>85725</xdr:rowOff>
    </xdr:from>
    <xdr:to>
      <xdr:col>13</xdr:col>
      <xdr:colOff>161925</xdr:colOff>
      <xdr:row>95</xdr:row>
      <xdr:rowOff>152400</xdr:rowOff>
    </xdr:to>
    <xdr:graphicFrame>
      <xdr:nvGraphicFramePr>
        <xdr:cNvPr id="5" name="Chart 6"/>
        <xdr:cNvGraphicFramePr/>
      </xdr:nvGraphicFramePr>
      <xdr:xfrm>
        <a:off x="19050" y="11506200"/>
        <a:ext cx="8229600" cy="4438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0</xdr:rowOff>
    </xdr:from>
    <xdr:to>
      <xdr:col>6</xdr:col>
      <xdr:colOff>542925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19050" y="1943100"/>
        <a:ext cx="4391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11</xdr:row>
      <xdr:rowOff>0</xdr:rowOff>
    </xdr:from>
    <xdr:to>
      <xdr:col>14</xdr:col>
      <xdr:colOff>371475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5705475" y="1943100"/>
        <a:ext cx="481965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M27" sqref="M27"/>
    </sheetView>
  </sheetViews>
  <sheetFormatPr defaultColWidth="9.140625" defaultRowHeight="12.75"/>
  <cols>
    <col min="1" max="1" width="6.421875" style="0" customWidth="1"/>
    <col min="2" max="2" width="12.28125" style="0" customWidth="1"/>
    <col min="3" max="3" width="12.8515625" style="0" customWidth="1"/>
    <col min="4" max="4" width="12.7109375" style="0" customWidth="1"/>
    <col min="5" max="5" width="12.8515625" style="0" customWidth="1"/>
    <col min="6" max="6" width="10.421875" style="0" customWidth="1"/>
    <col min="7" max="7" width="9.8515625" style="0" customWidth="1"/>
    <col min="9" max="9" width="8.7109375" style="0" customWidth="1"/>
    <col min="10" max="10" width="9.421875" style="0" customWidth="1"/>
    <col min="11" max="11" width="9.7109375" style="0" customWidth="1"/>
    <col min="12" max="12" width="10.140625" style="0" customWidth="1"/>
    <col min="13" max="13" width="11.8515625" style="0" customWidth="1"/>
    <col min="14" max="14" width="12.140625" style="0" customWidth="1"/>
    <col min="15" max="15" width="9.00390625" style="0" customWidth="1"/>
    <col min="16" max="16" width="8.00390625" style="0" customWidth="1"/>
    <col min="17" max="18" width="7.8515625" style="0" customWidth="1"/>
    <col min="19" max="16384" width="11.421875" style="0" customWidth="1"/>
  </cols>
  <sheetData>
    <row r="1" ht="12.75">
      <c r="A1" s="15" t="s">
        <v>21</v>
      </c>
    </row>
    <row r="3" spans="1:18" s="2" customFormat="1" ht="51">
      <c r="A3" s="13"/>
      <c r="B3" s="13" t="s">
        <v>14</v>
      </c>
      <c r="C3" s="13" t="s">
        <v>18</v>
      </c>
      <c r="D3" s="13" t="s">
        <v>67</v>
      </c>
      <c r="E3" s="13" t="s">
        <v>19</v>
      </c>
      <c r="F3" s="13" t="s">
        <v>20</v>
      </c>
      <c r="G3" s="13" t="s">
        <v>15</v>
      </c>
      <c r="H3" s="13" t="s">
        <v>16</v>
      </c>
      <c r="I3" s="13" t="s">
        <v>7</v>
      </c>
      <c r="J3" s="13" t="s">
        <v>8</v>
      </c>
      <c r="K3" s="13" t="s">
        <v>9</v>
      </c>
      <c r="L3" s="13" t="s">
        <v>10</v>
      </c>
      <c r="M3" s="13" t="s">
        <v>83</v>
      </c>
      <c r="N3" s="13" t="s">
        <v>66</v>
      </c>
      <c r="O3" s="13" t="s">
        <v>11</v>
      </c>
      <c r="P3" s="13" t="s">
        <v>12</v>
      </c>
      <c r="Q3" s="13" t="s">
        <v>13</v>
      </c>
      <c r="R3" s="13" t="s">
        <v>17</v>
      </c>
    </row>
    <row r="4" spans="1:18" ht="12.75">
      <c r="A4" s="14" t="s">
        <v>0</v>
      </c>
      <c r="B4" s="5">
        <v>11236</v>
      </c>
      <c r="C4" s="4">
        <v>10188</v>
      </c>
      <c r="D4" s="5">
        <v>998</v>
      </c>
      <c r="E4" s="4">
        <v>26017</v>
      </c>
      <c r="F4" s="4">
        <v>0</v>
      </c>
      <c r="G4" s="4">
        <v>160</v>
      </c>
      <c r="H4" s="4">
        <v>8</v>
      </c>
      <c r="I4" s="5">
        <v>4</v>
      </c>
      <c r="J4" s="5">
        <v>10</v>
      </c>
      <c r="K4" s="12">
        <v>210449.76</v>
      </c>
      <c r="L4" s="12">
        <v>4400</v>
      </c>
      <c r="M4" s="12">
        <f>L4+K4</f>
        <v>214849.76</v>
      </c>
      <c r="N4" s="12">
        <v>11384826</v>
      </c>
      <c r="O4" s="5">
        <v>2970</v>
      </c>
      <c r="P4" s="5">
        <v>8283</v>
      </c>
      <c r="Q4" s="5">
        <f>P4+O4</f>
        <v>11253</v>
      </c>
      <c r="R4" s="5">
        <v>11366</v>
      </c>
    </row>
    <row r="5" spans="1:18" ht="12.75">
      <c r="A5" s="14" t="s">
        <v>1</v>
      </c>
      <c r="B5" s="5">
        <v>6912</v>
      </c>
      <c r="C5" s="4">
        <v>5928</v>
      </c>
      <c r="D5" s="5">
        <v>2030</v>
      </c>
      <c r="E5" s="4">
        <v>13446</v>
      </c>
      <c r="F5" s="4">
        <v>12603</v>
      </c>
      <c r="G5" s="4">
        <v>310</v>
      </c>
      <c r="H5" s="4">
        <v>50</v>
      </c>
      <c r="I5" s="5">
        <v>4</v>
      </c>
      <c r="J5" s="5">
        <v>21</v>
      </c>
      <c r="K5" s="12">
        <v>308474.01</v>
      </c>
      <c r="L5" s="12">
        <v>12297</v>
      </c>
      <c r="M5" s="12">
        <f aca="true" t="shared" si="0" ref="M5:M10">L5+K5</f>
        <v>320771.01</v>
      </c>
      <c r="N5" s="12">
        <v>10409829</v>
      </c>
      <c r="O5" s="5">
        <v>38896</v>
      </c>
      <c r="P5" s="5">
        <v>14146</v>
      </c>
      <c r="Q5" s="5">
        <f aca="true" t="shared" si="1" ref="Q5:Q10">P5+O5</f>
        <v>53042</v>
      </c>
      <c r="R5" s="5">
        <v>53052</v>
      </c>
    </row>
    <row r="6" spans="1:18" ht="12.75">
      <c r="A6" s="14" t="s">
        <v>2</v>
      </c>
      <c r="B6" s="5">
        <v>13310</v>
      </c>
      <c r="C6" s="4">
        <v>12559</v>
      </c>
      <c r="D6" s="5">
        <v>5287</v>
      </c>
      <c r="E6" s="4">
        <v>15230</v>
      </c>
      <c r="F6" s="4">
        <v>15230</v>
      </c>
      <c r="G6" s="4">
        <v>360</v>
      </c>
      <c r="H6" s="4">
        <v>110</v>
      </c>
      <c r="I6" s="5">
        <v>5</v>
      </c>
      <c r="J6" s="5">
        <v>10</v>
      </c>
      <c r="K6" s="12">
        <v>63200</v>
      </c>
      <c r="L6" s="12">
        <v>10375</v>
      </c>
      <c r="M6" s="12">
        <f t="shared" si="0"/>
        <v>73575</v>
      </c>
      <c r="N6" s="12">
        <v>9333297</v>
      </c>
      <c r="O6" s="5">
        <v>9380</v>
      </c>
      <c r="P6" s="5">
        <v>24017</v>
      </c>
      <c r="Q6" s="5">
        <f t="shared" si="1"/>
        <v>33397</v>
      </c>
      <c r="R6" s="5">
        <v>33429</v>
      </c>
    </row>
    <row r="7" spans="1:18" ht="12.75">
      <c r="A7" s="14" t="s">
        <v>3</v>
      </c>
      <c r="B7" s="5">
        <v>14066</v>
      </c>
      <c r="C7" s="4">
        <v>13387</v>
      </c>
      <c r="D7" s="5">
        <v>7539</v>
      </c>
      <c r="E7" s="4">
        <v>65807</v>
      </c>
      <c r="F7" s="4">
        <v>64807</v>
      </c>
      <c r="G7" s="4">
        <v>1149</v>
      </c>
      <c r="H7" s="4">
        <v>158</v>
      </c>
      <c r="I7" s="5">
        <v>14</v>
      </c>
      <c r="J7" s="5">
        <v>28</v>
      </c>
      <c r="K7" s="12">
        <v>384298.6</v>
      </c>
      <c r="L7" s="12">
        <v>69745</v>
      </c>
      <c r="M7" s="12">
        <f t="shared" si="0"/>
        <v>454043.6</v>
      </c>
      <c r="N7" s="12">
        <v>7876071</v>
      </c>
      <c r="O7" s="5">
        <v>31999</v>
      </c>
      <c r="P7" s="5">
        <v>23385</v>
      </c>
      <c r="Q7" s="5">
        <f t="shared" si="1"/>
        <v>55384</v>
      </c>
      <c r="R7" s="5">
        <v>57592</v>
      </c>
    </row>
    <row r="8" spans="1:18" ht="12.75">
      <c r="A8" s="14" t="s">
        <v>4</v>
      </c>
      <c r="B8" s="5">
        <v>6743</v>
      </c>
      <c r="C8" s="4">
        <v>5639</v>
      </c>
      <c r="D8" s="5">
        <v>2829</v>
      </c>
      <c r="E8" s="4">
        <v>22562</v>
      </c>
      <c r="F8" s="4">
        <v>6682</v>
      </c>
      <c r="G8" s="4">
        <v>548</v>
      </c>
      <c r="H8" s="4">
        <v>110</v>
      </c>
      <c r="I8" s="5">
        <v>1</v>
      </c>
      <c r="J8" s="5">
        <v>7</v>
      </c>
      <c r="K8" s="12">
        <v>77935</v>
      </c>
      <c r="L8" s="12">
        <v>12508</v>
      </c>
      <c r="M8" s="12">
        <f t="shared" si="0"/>
        <v>90443</v>
      </c>
      <c r="N8" s="12">
        <v>14774636</v>
      </c>
      <c r="O8" s="5">
        <v>9677</v>
      </c>
      <c r="P8" s="5">
        <v>7891</v>
      </c>
      <c r="Q8" s="5">
        <f t="shared" si="1"/>
        <v>17568</v>
      </c>
      <c r="R8" s="5">
        <v>34533</v>
      </c>
    </row>
    <row r="9" spans="1:18" ht="12.75">
      <c r="A9" s="14" t="s">
        <v>5</v>
      </c>
      <c r="B9" s="5">
        <v>15152</v>
      </c>
      <c r="C9" s="4">
        <v>14037</v>
      </c>
      <c r="D9" s="5">
        <v>7759</v>
      </c>
      <c r="E9" s="4">
        <v>89786</v>
      </c>
      <c r="F9" s="4">
        <v>89786</v>
      </c>
      <c r="G9" s="4">
        <v>1313</v>
      </c>
      <c r="H9" s="4">
        <v>174</v>
      </c>
      <c r="I9" s="5">
        <v>17</v>
      </c>
      <c r="J9" s="5">
        <v>23</v>
      </c>
      <c r="K9" s="12">
        <v>432373.9</v>
      </c>
      <c r="L9" s="12">
        <v>29968</v>
      </c>
      <c r="M9" s="12">
        <f t="shared" si="0"/>
        <v>462341.9</v>
      </c>
      <c r="N9" s="12">
        <v>15646153</v>
      </c>
      <c r="O9" s="5">
        <v>87282</v>
      </c>
      <c r="P9" s="5">
        <v>26740</v>
      </c>
      <c r="Q9" s="5">
        <f t="shared" si="1"/>
        <v>114022</v>
      </c>
      <c r="R9" s="5">
        <v>304477</v>
      </c>
    </row>
    <row r="10" spans="1:18" ht="12.75">
      <c r="A10" s="14" t="s">
        <v>6</v>
      </c>
      <c r="B10" s="5">
        <v>3776</v>
      </c>
      <c r="C10" s="4">
        <v>2979</v>
      </c>
      <c r="D10" s="5">
        <v>746</v>
      </c>
      <c r="E10" s="4">
        <v>38262</v>
      </c>
      <c r="F10" s="4">
        <v>38262</v>
      </c>
      <c r="G10" s="4">
        <v>630</v>
      </c>
      <c r="H10" s="4">
        <v>24</v>
      </c>
      <c r="I10" s="5">
        <v>7</v>
      </c>
      <c r="J10" s="5">
        <v>11</v>
      </c>
      <c r="K10" s="12">
        <v>185434</v>
      </c>
      <c r="L10" s="12">
        <v>8000</v>
      </c>
      <c r="M10" s="12">
        <f t="shared" si="0"/>
        <v>193434</v>
      </c>
      <c r="N10" s="12">
        <v>13840079</v>
      </c>
      <c r="O10" s="5">
        <v>8467</v>
      </c>
      <c r="P10" s="5">
        <v>8297</v>
      </c>
      <c r="Q10" s="5">
        <f t="shared" si="1"/>
        <v>16764</v>
      </c>
      <c r="R10" s="5">
        <v>74278</v>
      </c>
    </row>
    <row r="12" ht="12.75">
      <c r="A12" s="15" t="s">
        <v>22</v>
      </c>
    </row>
    <row r="14" spans="1:16" ht="25.5">
      <c r="A14" s="13"/>
      <c r="B14" s="13" t="s">
        <v>68</v>
      </c>
      <c r="C14" s="13" t="s">
        <v>69</v>
      </c>
      <c r="D14" s="13" t="s">
        <v>71</v>
      </c>
      <c r="E14" s="13" t="s">
        <v>72</v>
      </c>
      <c r="F14" s="13" t="s">
        <v>82</v>
      </c>
      <c r="G14" s="13" t="s">
        <v>73</v>
      </c>
      <c r="H14" s="13" t="s">
        <v>70</v>
      </c>
      <c r="I14" s="13" t="s">
        <v>74</v>
      </c>
      <c r="J14" s="13" t="s">
        <v>75</v>
      </c>
      <c r="K14" s="13" t="s">
        <v>86</v>
      </c>
      <c r="L14" s="13" t="s">
        <v>77</v>
      </c>
      <c r="M14" s="13" t="s">
        <v>78</v>
      </c>
      <c r="N14" s="13" t="s">
        <v>79</v>
      </c>
      <c r="O14" s="13" t="s">
        <v>80</v>
      </c>
      <c r="P14" s="13" t="s">
        <v>81</v>
      </c>
    </row>
    <row r="15" spans="1:16" ht="12.75">
      <c r="A15" s="14" t="s">
        <v>0</v>
      </c>
      <c r="B15" s="61"/>
      <c r="C15" s="62"/>
      <c r="D15" s="63"/>
      <c r="E15" s="64"/>
      <c r="F15" s="64"/>
      <c r="G15" s="65"/>
      <c r="H15" s="66"/>
      <c r="I15" s="67"/>
      <c r="J15" s="68"/>
      <c r="K15" s="69"/>
      <c r="L15" s="69"/>
      <c r="M15" s="70"/>
      <c r="N15" s="71"/>
      <c r="O15" s="67"/>
      <c r="P15" s="67"/>
    </row>
    <row r="16" spans="1:16" ht="12.75">
      <c r="A16" s="14" t="s">
        <v>1</v>
      </c>
      <c r="B16" s="61"/>
      <c r="C16" s="62"/>
      <c r="D16" s="63"/>
      <c r="E16" s="64"/>
      <c r="F16" s="64"/>
      <c r="G16" s="65"/>
      <c r="H16" s="66"/>
      <c r="I16" s="67"/>
      <c r="J16" s="68"/>
      <c r="K16" s="69"/>
      <c r="L16" s="69"/>
      <c r="M16" s="70"/>
      <c r="N16" s="71"/>
      <c r="O16" s="67"/>
      <c r="P16" s="67"/>
    </row>
    <row r="17" spans="1:16" ht="12.75">
      <c r="A17" s="14" t="s">
        <v>2</v>
      </c>
      <c r="B17" s="61"/>
      <c r="C17" s="62"/>
      <c r="D17" s="63"/>
      <c r="E17" s="64"/>
      <c r="F17" s="64"/>
      <c r="G17" s="65"/>
      <c r="H17" s="66"/>
      <c r="I17" s="67"/>
      <c r="J17" s="68"/>
      <c r="K17" s="69"/>
      <c r="L17" s="69"/>
      <c r="M17" s="70"/>
      <c r="N17" s="71"/>
      <c r="O17" s="67"/>
      <c r="P17" s="67"/>
    </row>
    <row r="18" spans="1:16" ht="12.75">
      <c r="A18" s="14" t="s">
        <v>3</v>
      </c>
      <c r="B18" s="61"/>
      <c r="C18" s="62"/>
      <c r="D18" s="63"/>
      <c r="E18" s="64"/>
      <c r="F18" s="64"/>
      <c r="G18" s="65"/>
      <c r="H18" s="66"/>
      <c r="I18" s="67"/>
      <c r="J18" s="68"/>
      <c r="K18" s="69"/>
      <c r="L18" s="69"/>
      <c r="M18" s="70"/>
      <c r="N18" s="71"/>
      <c r="O18" s="67"/>
      <c r="P18" s="67"/>
    </row>
    <row r="19" spans="1:16" ht="12.75">
      <c r="A19" s="14" t="s">
        <v>4</v>
      </c>
      <c r="B19" s="61"/>
      <c r="C19" s="62"/>
      <c r="D19" s="63"/>
      <c r="E19" s="64"/>
      <c r="F19" s="64"/>
      <c r="G19" s="65"/>
      <c r="H19" s="66"/>
      <c r="I19" s="67"/>
      <c r="J19" s="68"/>
      <c r="K19" s="69"/>
      <c r="L19" s="69"/>
      <c r="M19" s="70"/>
      <c r="N19" s="71"/>
      <c r="O19" s="67"/>
      <c r="P19" s="67"/>
    </row>
    <row r="20" spans="1:16" ht="12.75">
      <c r="A20" s="14" t="s">
        <v>5</v>
      </c>
      <c r="B20" s="61"/>
      <c r="C20" s="62"/>
      <c r="D20" s="63"/>
      <c r="E20" s="64"/>
      <c r="F20" s="64"/>
      <c r="G20" s="65"/>
      <c r="H20" s="66"/>
      <c r="I20" s="67"/>
      <c r="J20" s="68"/>
      <c r="K20" s="69"/>
      <c r="L20" s="69"/>
      <c r="M20" s="70"/>
      <c r="N20" s="71"/>
      <c r="O20" s="67"/>
      <c r="P20" s="67"/>
    </row>
    <row r="21" spans="1:16" ht="12.75">
      <c r="A21" s="14" t="s">
        <v>6</v>
      </c>
      <c r="B21" s="61"/>
      <c r="C21" s="62"/>
      <c r="D21" s="63"/>
      <c r="E21" s="64"/>
      <c r="F21" s="64"/>
      <c r="G21" s="65"/>
      <c r="H21" s="66"/>
      <c r="I21" s="67"/>
      <c r="J21" s="68"/>
      <c r="K21" s="69"/>
      <c r="L21" s="69"/>
      <c r="M21" s="70"/>
      <c r="N21" s="71"/>
      <c r="O21" s="67"/>
      <c r="P21" s="67"/>
    </row>
    <row r="22" spans="1:16" ht="25.5">
      <c r="A22" s="82" t="s">
        <v>84</v>
      </c>
      <c r="B22" s="72"/>
      <c r="C22" s="73"/>
      <c r="D22" s="72"/>
      <c r="E22" s="74"/>
      <c r="F22" s="74"/>
      <c r="G22" s="75"/>
      <c r="H22" s="76"/>
      <c r="I22" s="77"/>
      <c r="J22" s="78"/>
      <c r="K22" s="79"/>
      <c r="L22" s="79"/>
      <c r="M22" s="80"/>
      <c r="N22" s="81"/>
      <c r="O22" s="77"/>
      <c r="P22" s="77"/>
    </row>
    <row r="23" ht="12.75">
      <c r="J23" s="1"/>
    </row>
    <row r="24" ht="12.75">
      <c r="J24" s="1"/>
    </row>
    <row r="25" ht="12.75">
      <c r="B25" t="s">
        <v>68</v>
      </c>
    </row>
    <row r="26" spans="1:2" ht="12.75">
      <c r="A26" t="s">
        <v>2</v>
      </c>
      <c r="B26" s="84">
        <v>5.527798647633358</v>
      </c>
    </row>
    <row r="27" spans="1:2" ht="12.75">
      <c r="A27" t="s">
        <v>4</v>
      </c>
      <c r="B27">
        <v>13.412872608631172</v>
      </c>
    </row>
    <row r="28" spans="1:2" ht="12.75">
      <c r="A28" t="s">
        <v>0</v>
      </c>
      <c r="B28">
        <v>19.121552153791384</v>
      </c>
    </row>
    <row r="29" spans="1:2" ht="12.75">
      <c r="A29" t="s">
        <v>84</v>
      </c>
      <c r="B29">
        <v>28.355770101531057</v>
      </c>
    </row>
    <row r="30" spans="1:2" ht="12.75">
      <c r="A30" t="s">
        <v>5</v>
      </c>
      <c r="B30">
        <v>30.513588965153115</v>
      </c>
    </row>
    <row r="31" spans="1:2" ht="12.75">
      <c r="A31" t="s">
        <v>3</v>
      </c>
      <c r="B31">
        <v>32.27951087729276</v>
      </c>
    </row>
    <row r="32" spans="1:2" ht="12.75">
      <c r="A32" t="s">
        <v>1</v>
      </c>
      <c r="B32">
        <v>46.40784288194445</v>
      </c>
    </row>
    <row r="33" spans="1:2" ht="12.75">
      <c r="A33" t="s">
        <v>6</v>
      </c>
      <c r="B33">
        <v>51.22722457627118</v>
      </c>
    </row>
  </sheetData>
  <printOptions/>
  <pageMargins left="0.1968503937007874" right="0.1968503937007874" top="0.7874015748031497" bottom="0.5905511811023623" header="0" footer="0"/>
  <pageSetup horizontalDpi="200" verticalDpi="200" orientation="landscape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1" sqref="A11"/>
    </sheetView>
  </sheetViews>
  <sheetFormatPr defaultColWidth="9.140625" defaultRowHeight="12.75"/>
  <cols>
    <col min="1" max="1" width="13.57421875" style="0" customWidth="1"/>
    <col min="2" max="2" width="27.140625" style="0" customWidth="1"/>
    <col min="3" max="3" width="50.57421875" style="0" customWidth="1"/>
    <col min="4" max="4" width="13.57421875" style="0" bestFit="1" customWidth="1"/>
    <col min="5" max="5" width="16.00390625" style="0" customWidth="1"/>
    <col min="6" max="16384" width="11.421875" style="0" customWidth="1"/>
  </cols>
  <sheetData>
    <row r="1" spans="1:5" ht="12.75">
      <c r="A1" s="82" t="s">
        <v>85</v>
      </c>
      <c r="B1" s="82" t="s">
        <v>23</v>
      </c>
      <c r="C1" s="82" t="s">
        <v>24</v>
      </c>
      <c r="D1" s="82" t="s">
        <v>29</v>
      </c>
      <c r="E1" s="82" t="s">
        <v>31</v>
      </c>
    </row>
    <row r="2" spans="1:5" ht="25.5">
      <c r="A2" s="9" t="s">
        <v>68</v>
      </c>
      <c r="B2" s="8" t="s">
        <v>25</v>
      </c>
      <c r="C2" s="9" t="s">
        <v>26</v>
      </c>
      <c r="D2" s="9" t="s">
        <v>30</v>
      </c>
      <c r="E2" s="9" t="s">
        <v>32</v>
      </c>
    </row>
    <row r="3" spans="1:5" ht="25.5">
      <c r="A3" s="9" t="s">
        <v>69</v>
      </c>
      <c r="B3" s="8" t="s">
        <v>27</v>
      </c>
      <c r="C3" s="9" t="s">
        <v>28</v>
      </c>
      <c r="D3" s="9" t="s">
        <v>30</v>
      </c>
      <c r="E3" s="9" t="s">
        <v>32</v>
      </c>
    </row>
    <row r="4" spans="1:5" ht="25.5">
      <c r="A4" s="9" t="s">
        <v>71</v>
      </c>
      <c r="B4" s="9" t="s">
        <v>61</v>
      </c>
      <c r="C4" s="9" t="s">
        <v>62</v>
      </c>
      <c r="D4" s="9" t="s">
        <v>34</v>
      </c>
      <c r="E4" s="9" t="s">
        <v>38</v>
      </c>
    </row>
    <row r="5" spans="1:5" ht="25.5">
      <c r="A5" s="9" t="s">
        <v>72</v>
      </c>
      <c r="B5" s="9" t="s">
        <v>36</v>
      </c>
      <c r="C5" s="10" t="s">
        <v>37</v>
      </c>
      <c r="D5" s="9" t="s">
        <v>34</v>
      </c>
      <c r="E5" s="9" t="s">
        <v>38</v>
      </c>
    </row>
    <row r="6" spans="1:5" ht="25.5">
      <c r="A6" s="9" t="s">
        <v>82</v>
      </c>
      <c r="B6" s="9" t="s">
        <v>39</v>
      </c>
      <c r="C6" s="10" t="s">
        <v>40</v>
      </c>
      <c r="D6" s="9" t="s">
        <v>34</v>
      </c>
      <c r="E6" s="9" t="s">
        <v>41</v>
      </c>
    </row>
    <row r="7" spans="1:5" ht="25.5">
      <c r="A7" s="9" t="s">
        <v>73</v>
      </c>
      <c r="B7" s="9" t="s">
        <v>63</v>
      </c>
      <c r="C7" s="10" t="s">
        <v>64</v>
      </c>
      <c r="D7" s="9" t="s">
        <v>34</v>
      </c>
      <c r="E7" s="9" t="s">
        <v>41</v>
      </c>
    </row>
    <row r="8" spans="1:5" ht="25.5">
      <c r="A8" s="9" t="s">
        <v>70</v>
      </c>
      <c r="B8" s="9" t="s">
        <v>33</v>
      </c>
      <c r="C8" s="10" t="s">
        <v>65</v>
      </c>
      <c r="D8" s="9" t="s">
        <v>34</v>
      </c>
      <c r="E8" s="9" t="s">
        <v>35</v>
      </c>
    </row>
    <row r="9" spans="1:5" ht="38.25">
      <c r="A9" s="9" t="s">
        <v>74</v>
      </c>
      <c r="B9" s="9" t="s">
        <v>42</v>
      </c>
      <c r="C9" s="10" t="s">
        <v>91</v>
      </c>
      <c r="D9" s="9" t="s">
        <v>34</v>
      </c>
      <c r="E9" s="9" t="s">
        <v>35</v>
      </c>
    </row>
    <row r="10" spans="1:5" ht="25.5">
      <c r="A10" s="9" t="s">
        <v>75</v>
      </c>
      <c r="B10" s="9" t="s">
        <v>43</v>
      </c>
      <c r="C10" s="10" t="s">
        <v>47</v>
      </c>
      <c r="D10" s="10" t="s">
        <v>44</v>
      </c>
      <c r="E10" s="10" t="s">
        <v>45</v>
      </c>
    </row>
    <row r="11" spans="1:5" ht="38.25">
      <c r="A11" s="9" t="s">
        <v>86</v>
      </c>
      <c r="B11" s="9" t="s">
        <v>46</v>
      </c>
      <c r="C11" s="10" t="s">
        <v>132</v>
      </c>
      <c r="D11" s="10" t="s">
        <v>44</v>
      </c>
      <c r="E11" s="10" t="s">
        <v>45</v>
      </c>
    </row>
    <row r="12" spans="1:5" ht="12.75">
      <c r="A12" s="9" t="s">
        <v>77</v>
      </c>
      <c r="B12" s="7" t="s">
        <v>48</v>
      </c>
      <c r="C12" s="10" t="s">
        <v>49</v>
      </c>
      <c r="D12" s="10" t="s">
        <v>44</v>
      </c>
      <c r="E12" s="10" t="s">
        <v>45</v>
      </c>
    </row>
    <row r="13" spans="1:5" ht="25.5">
      <c r="A13" s="9" t="s">
        <v>78</v>
      </c>
      <c r="B13" s="8" t="s">
        <v>50</v>
      </c>
      <c r="C13" s="10" t="s">
        <v>51</v>
      </c>
      <c r="D13" s="10" t="s">
        <v>52</v>
      </c>
      <c r="E13" s="10" t="s">
        <v>32</v>
      </c>
    </row>
    <row r="14" spans="1:5" ht="25.5">
      <c r="A14" s="9" t="s">
        <v>79</v>
      </c>
      <c r="B14" s="8" t="s">
        <v>53</v>
      </c>
      <c r="C14" s="10" t="s">
        <v>54</v>
      </c>
      <c r="D14" s="10" t="s">
        <v>52</v>
      </c>
      <c r="E14" s="10" t="s">
        <v>41</v>
      </c>
    </row>
    <row r="15" spans="1:5" ht="38.25">
      <c r="A15" s="9" t="s">
        <v>87</v>
      </c>
      <c r="B15" s="8" t="s">
        <v>55</v>
      </c>
      <c r="C15" s="10" t="s">
        <v>57</v>
      </c>
      <c r="D15" s="10" t="s">
        <v>58</v>
      </c>
      <c r="E15" s="10" t="s">
        <v>32</v>
      </c>
    </row>
    <row r="16" spans="1:5" ht="51">
      <c r="A16" s="9" t="s">
        <v>81</v>
      </c>
      <c r="B16" s="8" t="s">
        <v>56</v>
      </c>
      <c r="C16" s="10" t="s">
        <v>133</v>
      </c>
      <c r="D16" s="10" t="s">
        <v>59</v>
      </c>
      <c r="E16" s="10" t="s">
        <v>60</v>
      </c>
    </row>
    <row r="17" ht="15.75">
      <c r="B17" s="6"/>
    </row>
    <row r="18" ht="15.75">
      <c r="B18" s="11"/>
    </row>
    <row r="19" ht="15.75">
      <c r="B19" s="6"/>
    </row>
    <row r="20" ht="15.75">
      <c r="B20" s="6"/>
    </row>
    <row r="21" ht="15.75">
      <c r="B21" s="6"/>
    </row>
  </sheetData>
  <printOptions/>
  <pageMargins left="0.3937007874015748" right="0.3937007874015748" top="0.5905511811023623" bottom="0.5905511811023623" header="0" footer="0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workbookViewId="0" topLeftCell="A1">
      <selection activeCell="J84" sqref="J84"/>
    </sheetView>
  </sheetViews>
  <sheetFormatPr defaultColWidth="9.140625" defaultRowHeight="12.75"/>
  <cols>
    <col min="1" max="1" width="11.421875" style="0" customWidth="1"/>
    <col min="2" max="2" width="9.421875" style="0" customWidth="1"/>
    <col min="3" max="3" width="8.421875" style="0" customWidth="1"/>
    <col min="4" max="4" width="9.00390625" style="0" customWidth="1"/>
    <col min="6" max="6" width="9.8515625" style="0" customWidth="1"/>
    <col min="7" max="7" width="8.7109375" style="0" customWidth="1"/>
    <col min="9" max="9" width="7.57421875" style="0" customWidth="1"/>
    <col min="10" max="10" width="8.57421875" style="0" customWidth="1"/>
    <col min="11" max="11" width="9.28125" style="0" customWidth="1"/>
    <col min="12" max="12" width="9.8515625" style="0" customWidth="1"/>
    <col min="13" max="13" width="10.421875" style="0" customWidth="1"/>
    <col min="14" max="14" width="11.421875" style="0" customWidth="1"/>
    <col min="15" max="15" width="9.7109375" style="0" customWidth="1"/>
    <col min="16" max="16" width="7.28125" style="0" customWidth="1"/>
    <col min="17" max="17" width="8.00390625" style="0" customWidth="1"/>
    <col min="18" max="18" width="9.57421875" style="0" customWidth="1"/>
    <col min="19" max="16384" width="11.421875" style="0" customWidth="1"/>
  </cols>
  <sheetData>
    <row r="1" ht="12.75">
      <c r="A1" s="15" t="s">
        <v>21</v>
      </c>
    </row>
    <row r="3" spans="1:18" s="2" customFormat="1" ht="63.75">
      <c r="A3" s="13"/>
      <c r="B3" s="13" t="s">
        <v>14</v>
      </c>
      <c r="C3" s="13" t="s">
        <v>18</v>
      </c>
      <c r="D3" s="13" t="s">
        <v>67</v>
      </c>
      <c r="E3" s="13" t="s">
        <v>19</v>
      </c>
      <c r="F3" s="13" t="s">
        <v>20</v>
      </c>
      <c r="G3" s="13" t="s">
        <v>15</v>
      </c>
      <c r="H3" s="13" t="s">
        <v>16</v>
      </c>
      <c r="I3" s="13" t="s">
        <v>7</v>
      </c>
      <c r="J3" s="13" t="s">
        <v>8</v>
      </c>
      <c r="K3" s="13" t="s">
        <v>9</v>
      </c>
      <c r="L3" s="13" t="s">
        <v>10</v>
      </c>
      <c r="M3" s="13" t="s">
        <v>83</v>
      </c>
      <c r="N3" s="13" t="s">
        <v>66</v>
      </c>
      <c r="O3" s="13" t="s">
        <v>11</v>
      </c>
      <c r="P3" s="13" t="s">
        <v>12</v>
      </c>
      <c r="Q3" s="13" t="s">
        <v>13</v>
      </c>
      <c r="R3" s="13" t="s">
        <v>17</v>
      </c>
    </row>
    <row r="4" spans="1:18" ht="12.75">
      <c r="A4" s="14" t="s">
        <v>0</v>
      </c>
      <c r="B4" s="5">
        <v>11236</v>
      </c>
      <c r="C4" s="4">
        <v>10188</v>
      </c>
      <c r="D4" s="5">
        <v>998</v>
      </c>
      <c r="E4" s="4">
        <v>26017</v>
      </c>
      <c r="F4" s="4">
        <v>0</v>
      </c>
      <c r="G4" s="4">
        <v>160</v>
      </c>
      <c r="H4" s="4">
        <v>8</v>
      </c>
      <c r="I4" s="5">
        <v>4</v>
      </c>
      <c r="J4" s="5">
        <v>10</v>
      </c>
      <c r="K4" s="12">
        <v>210449.76</v>
      </c>
      <c r="L4" s="12">
        <v>4400</v>
      </c>
      <c r="M4" s="32">
        <f>L4+K4</f>
        <v>214849.76</v>
      </c>
      <c r="N4" s="12">
        <v>11384826</v>
      </c>
      <c r="O4" s="5">
        <v>2970</v>
      </c>
      <c r="P4" s="5">
        <v>8283</v>
      </c>
      <c r="Q4" s="5">
        <f>P4+O4</f>
        <v>11253</v>
      </c>
      <c r="R4" s="5">
        <v>11366</v>
      </c>
    </row>
    <row r="5" spans="1:18" ht="12.75">
      <c r="A5" s="14" t="s">
        <v>1</v>
      </c>
      <c r="B5" s="5">
        <v>6912</v>
      </c>
      <c r="C5" s="4">
        <v>5928</v>
      </c>
      <c r="D5" s="5">
        <v>2030</v>
      </c>
      <c r="E5" s="4">
        <v>13446</v>
      </c>
      <c r="F5" s="4">
        <v>12603</v>
      </c>
      <c r="G5" s="4">
        <v>310</v>
      </c>
      <c r="H5" s="4">
        <v>50</v>
      </c>
      <c r="I5" s="5">
        <v>4</v>
      </c>
      <c r="J5" s="5">
        <v>21</v>
      </c>
      <c r="K5" s="12">
        <v>308474.01</v>
      </c>
      <c r="L5" s="12">
        <v>12297</v>
      </c>
      <c r="M5" s="32">
        <f aca="true" t="shared" si="0" ref="M5:M10">L5+K5</f>
        <v>320771.01</v>
      </c>
      <c r="N5" s="12">
        <v>10409829</v>
      </c>
      <c r="O5" s="5">
        <v>38896</v>
      </c>
      <c r="P5" s="5">
        <v>14146</v>
      </c>
      <c r="Q5" s="5">
        <f aca="true" t="shared" si="1" ref="Q5:Q10">P5+O5</f>
        <v>53042</v>
      </c>
      <c r="R5" s="5">
        <v>53052</v>
      </c>
    </row>
    <row r="6" spans="1:18" ht="12.75">
      <c r="A6" s="14" t="s">
        <v>2</v>
      </c>
      <c r="B6" s="5">
        <v>13310</v>
      </c>
      <c r="C6" s="4">
        <v>12559</v>
      </c>
      <c r="D6" s="5">
        <v>5287</v>
      </c>
      <c r="E6" s="4">
        <v>15230</v>
      </c>
      <c r="F6" s="4">
        <v>15230</v>
      </c>
      <c r="G6" s="4">
        <v>360</v>
      </c>
      <c r="H6" s="4">
        <v>110</v>
      </c>
      <c r="I6" s="5">
        <v>5</v>
      </c>
      <c r="J6" s="5">
        <v>10</v>
      </c>
      <c r="K6" s="12">
        <v>63200</v>
      </c>
      <c r="L6" s="12">
        <v>10375</v>
      </c>
      <c r="M6" s="32">
        <f t="shared" si="0"/>
        <v>73575</v>
      </c>
      <c r="N6" s="12">
        <v>9333297</v>
      </c>
      <c r="O6" s="5">
        <v>9380</v>
      </c>
      <c r="P6" s="5">
        <v>24017</v>
      </c>
      <c r="Q6" s="5">
        <f t="shared" si="1"/>
        <v>33397</v>
      </c>
      <c r="R6" s="5">
        <v>33429</v>
      </c>
    </row>
    <row r="7" spans="1:18" ht="12.75">
      <c r="A7" s="14" t="s">
        <v>3</v>
      </c>
      <c r="B7" s="5">
        <v>14066</v>
      </c>
      <c r="C7" s="4">
        <v>13387</v>
      </c>
      <c r="D7" s="5">
        <v>7539</v>
      </c>
      <c r="E7" s="4">
        <v>65807</v>
      </c>
      <c r="F7" s="4">
        <v>64807</v>
      </c>
      <c r="G7" s="4">
        <v>1149</v>
      </c>
      <c r="H7" s="4">
        <v>158</v>
      </c>
      <c r="I7" s="5">
        <v>14</v>
      </c>
      <c r="J7" s="5">
        <v>28</v>
      </c>
      <c r="K7" s="12">
        <v>384298.6</v>
      </c>
      <c r="L7" s="12">
        <v>69745</v>
      </c>
      <c r="M7" s="32">
        <f t="shared" si="0"/>
        <v>454043.6</v>
      </c>
      <c r="N7" s="12">
        <v>7876071</v>
      </c>
      <c r="O7" s="5">
        <v>31999</v>
      </c>
      <c r="P7" s="5">
        <v>23385</v>
      </c>
      <c r="Q7" s="5">
        <f t="shared" si="1"/>
        <v>55384</v>
      </c>
      <c r="R7" s="5">
        <v>57592</v>
      </c>
    </row>
    <row r="8" spans="1:18" ht="12.75">
      <c r="A8" s="14" t="s">
        <v>4</v>
      </c>
      <c r="B8" s="5">
        <v>6743</v>
      </c>
      <c r="C8" s="4">
        <v>5639</v>
      </c>
      <c r="D8" s="5">
        <v>2829</v>
      </c>
      <c r="E8" s="4">
        <v>22562</v>
      </c>
      <c r="F8" s="4">
        <v>6682</v>
      </c>
      <c r="G8" s="4">
        <v>548</v>
      </c>
      <c r="H8" s="4">
        <v>110</v>
      </c>
      <c r="I8" s="5">
        <v>1</v>
      </c>
      <c r="J8" s="5">
        <v>7</v>
      </c>
      <c r="K8" s="12">
        <v>77935</v>
      </c>
      <c r="L8" s="12">
        <v>12508</v>
      </c>
      <c r="M8" s="32">
        <f t="shared" si="0"/>
        <v>90443</v>
      </c>
      <c r="N8" s="12">
        <v>14774636</v>
      </c>
      <c r="O8" s="5">
        <v>9677</v>
      </c>
      <c r="P8" s="5">
        <v>7891</v>
      </c>
      <c r="Q8" s="5">
        <f t="shared" si="1"/>
        <v>17568</v>
      </c>
      <c r="R8" s="5">
        <v>34533</v>
      </c>
    </row>
    <row r="9" spans="1:18" ht="12.75">
      <c r="A9" s="14" t="s">
        <v>5</v>
      </c>
      <c r="B9" s="5">
        <v>15152</v>
      </c>
      <c r="C9" s="4">
        <v>14037</v>
      </c>
      <c r="D9" s="5">
        <v>7759</v>
      </c>
      <c r="E9" s="4">
        <v>89786</v>
      </c>
      <c r="F9" s="4">
        <v>89786</v>
      </c>
      <c r="G9" s="4">
        <v>1313</v>
      </c>
      <c r="H9" s="4">
        <v>174</v>
      </c>
      <c r="I9" s="5">
        <v>17</v>
      </c>
      <c r="J9" s="5">
        <v>23</v>
      </c>
      <c r="K9" s="12">
        <v>432373.9</v>
      </c>
      <c r="L9" s="12">
        <v>29968</v>
      </c>
      <c r="M9" s="32">
        <f t="shared" si="0"/>
        <v>462341.9</v>
      </c>
      <c r="N9" s="12">
        <v>15646153</v>
      </c>
      <c r="O9" s="5">
        <v>87282</v>
      </c>
      <c r="P9" s="5">
        <v>26740</v>
      </c>
      <c r="Q9" s="5">
        <f t="shared" si="1"/>
        <v>114022</v>
      </c>
      <c r="R9" s="5">
        <v>304477</v>
      </c>
    </row>
    <row r="10" spans="1:18" ht="12.75">
      <c r="A10" s="14" t="s">
        <v>6</v>
      </c>
      <c r="B10" s="5">
        <v>3776</v>
      </c>
      <c r="C10" s="4">
        <v>2979</v>
      </c>
      <c r="D10" s="5">
        <v>746</v>
      </c>
      <c r="E10" s="4">
        <v>38262</v>
      </c>
      <c r="F10" s="4">
        <v>38262</v>
      </c>
      <c r="G10" s="4">
        <v>630</v>
      </c>
      <c r="H10" s="4">
        <v>24</v>
      </c>
      <c r="I10" s="5">
        <v>7</v>
      </c>
      <c r="J10" s="5">
        <v>11</v>
      </c>
      <c r="K10" s="12">
        <v>185434</v>
      </c>
      <c r="L10" s="12">
        <v>8000</v>
      </c>
      <c r="M10" s="32">
        <f t="shared" si="0"/>
        <v>193434</v>
      </c>
      <c r="N10" s="12">
        <v>13840079</v>
      </c>
      <c r="O10" s="5">
        <v>8467</v>
      </c>
      <c r="P10" s="5">
        <v>8297</v>
      </c>
      <c r="Q10" s="5">
        <f t="shared" si="1"/>
        <v>16764</v>
      </c>
      <c r="R10" s="5">
        <v>74278</v>
      </c>
    </row>
    <row r="12" ht="12.75">
      <c r="A12" s="15" t="s">
        <v>22</v>
      </c>
    </row>
    <row r="14" spans="1:16" ht="25.5">
      <c r="A14" s="3"/>
      <c r="B14" s="3" t="s">
        <v>68</v>
      </c>
      <c r="C14" s="3" t="s">
        <v>69</v>
      </c>
      <c r="D14" s="3" t="s">
        <v>71</v>
      </c>
      <c r="E14" s="3" t="s">
        <v>72</v>
      </c>
      <c r="F14" s="3" t="s">
        <v>82</v>
      </c>
      <c r="G14" s="3" t="s">
        <v>73</v>
      </c>
      <c r="H14" s="16" t="s">
        <v>70</v>
      </c>
      <c r="I14" s="3" t="s">
        <v>74</v>
      </c>
      <c r="J14" s="3" t="s">
        <v>75</v>
      </c>
      <c r="K14" s="3" t="s">
        <v>76</v>
      </c>
      <c r="L14" s="3" t="s">
        <v>77</v>
      </c>
      <c r="M14" s="2" t="s">
        <v>78</v>
      </c>
      <c r="N14" s="3" t="s">
        <v>79</v>
      </c>
      <c r="O14" s="3" t="s">
        <v>80</v>
      </c>
      <c r="P14" s="3" t="s">
        <v>81</v>
      </c>
    </row>
    <row r="15" spans="1:16" ht="12.75">
      <c r="A15" s="4" t="s">
        <v>0</v>
      </c>
      <c r="B15" s="18">
        <f>M4/B4</f>
        <v>19.121552153791384</v>
      </c>
      <c r="C15" s="40">
        <f>L4/B4</f>
        <v>0.39159843360626556</v>
      </c>
      <c r="D15" s="41">
        <f>G4/B4</f>
        <v>0.01423994304022784</v>
      </c>
      <c r="E15" s="42">
        <f>C4/H4</f>
        <v>1273.5</v>
      </c>
      <c r="F15" s="21">
        <f>B4/J4</f>
        <v>1123.6</v>
      </c>
      <c r="G15" s="22">
        <f>I4/J4</f>
        <v>0.4</v>
      </c>
      <c r="H15" s="29">
        <f>E4/B4</f>
        <v>2.3155037379850483</v>
      </c>
      <c r="I15" s="45">
        <f>F4/E4</f>
        <v>0</v>
      </c>
      <c r="J15" s="46">
        <f aca="true" t="shared" si="2" ref="J15:J21">Q4/B4</f>
        <v>1.0015129939480243</v>
      </c>
      <c r="K15" s="47">
        <f aca="true" t="shared" si="3" ref="K15:K21">R4/B4</f>
        <v>1.0115699537201852</v>
      </c>
      <c r="L15" s="47">
        <f aca="true" t="shared" si="4" ref="L15:L21">Q4/E4</f>
        <v>0.43252488757350965</v>
      </c>
      <c r="M15" s="48">
        <f>M4/Q4</f>
        <v>19.092665067093222</v>
      </c>
      <c r="N15" s="49">
        <f>Q4/J4</f>
        <v>1125.3</v>
      </c>
      <c r="O15" s="30">
        <f>M4/N4</f>
        <v>0.01887158925397718</v>
      </c>
      <c r="P15" s="45">
        <f>D4/B4</f>
        <v>0.08882164471342115</v>
      </c>
    </row>
    <row r="16" spans="1:16" ht="12.75">
      <c r="A16" s="4" t="s">
        <v>1</v>
      </c>
      <c r="B16" s="18">
        <f aca="true" t="shared" si="5" ref="B16:B21">M5/B5</f>
        <v>46.40784288194445</v>
      </c>
      <c r="C16" s="19">
        <f aca="true" t="shared" si="6" ref="C16:C21">L5/B5</f>
        <v>1.7790798611111112</v>
      </c>
      <c r="D16" s="20">
        <f aca="true" t="shared" si="7" ref="D16:D21">G5/B5</f>
        <v>0.044849537037037035</v>
      </c>
      <c r="E16" s="21">
        <f aca="true" t="shared" si="8" ref="E16:E21">C5/H5</f>
        <v>118.56</v>
      </c>
      <c r="F16" s="27">
        <f aca="true" t="shared" si="9" ref="F16:F21">B5/J5</f>
        <v>329.14285714285717</v>
      </c>
      <c r="G16" s="22">
        <f aca="true" t="shared" si="10" ref="G16:G21">I5/J5</f>
        <v>0.19047619047619047</v>
      </c>
      <c r="H16" s="29">
        <f aca="true" t="shared" si="11" ref="H16:H21">E5/B5</f>
        <v>1.9453125</v>
      </c>
      <c r="I16" s="30">
        <f aca="true" t="shared" si="12" ref="I16:I21">F5/E5</f>
        <v>0.9373047746541723</v>
      </c>
      <c r="J16" s="36">
        <f t="shared" si="2"/>
        <v>7.673900462962963</v>
      </c>
      <c r="K16" s="31">
        <f t="shared" si="3"/>
        <v>7.675347222222222</v>
      </c>
      <c r="L16" s="37">
        <f t="shared" si="4"/>
        <v>3.944816302246021</v>
      </c>
      <c r="M16" s="12">
        <f aca="true" t="shared" si="13" ref="M16:M21">M5/Q5</f>
        <v>6.047490856302553</v>
      </c>
      <c r="N16" s="33">
        <f aca="true" t="shared" si="14" ref="N16:N21">Q5/J5</f>
        <v>2525.809523809524</v>
      </c>
      <c r="O16" s="30">
        <f aca="true" t="shared" si="15" ref="O16:O21">M5/N5</f>
        <v>0.03081424392273879</v>
      </c>
      <c r="P16" s="30">
        <f aca="true" t="shared" si="16" ref="P16:P21">D5/B5</f>
        <v>0.29369212962962965</v>
      </c>
    </row>
    <row r="17" spans="1:16" ht="12.75">
      <c r="A17" s="4" t="s">
        <v>2</v>
      </c>
      <c r="B17" s="24">
        <f t="shared" si="5"/>
        <v>5.527798647633358</v>
      </c>
      <c r="C17" s="19">
        <f t="shared" si="6"/>
        <v>0.7794891059353869</v>
      </c>
      <c r="D17" s="20">
        <f t="shared" si="7"/>
        <v>0.027047332832456798</v>
      </c>
      <c r="E17" s="21">
        <f t="shared" si="8"/>
        <v>114.17272727272727</v>
      </c>
      <c r="F17" s="42">
        <f t="shared" si="9"/>
        <v>1331</v>
      </c>
      <c r="G17" s="22">
        <f t="shared" si="10"/>
        <v>0.5</v>
      </c>
      <c r="H17" s="44">
        <f t="shared" si="11"/>
        <v>1.144252441773103</v>
      </c>
      <c r="I17" s="35">
        <f t="shared" si="12"/>
        <v>1</v>
      </c>
      <c r="J17" s="17">
        <f t="shared" si="2"/>
        <v>2.5091660405709995</v>
      </c>
      <c r="K17" s="31">
        <f t="shared" si="3"/>
        <v>2.5115702479338844</v>
      </c>
      <c r="L17" s="31">
        <f t="shared" si="4"/>
        <v>2.192843072882469</v>
      </c>
      <c r="M17" s="38">
        <f t="shared" si="13"/>
        <v>2.2030421894182113</v>
      </c>
      <c r="N17" s="33">
        <f t="shared" si="14"/>
        <v>3339.7</v>
      </c>
      <c r="O17" s="30">
        <f t="shared" si="15"/>
        <v>0.007883066401937065</v>
      </c>
      <c r="P17" s="30">
        <f t="shared" si="16"/>
        <v>0.39722013523666416</v>
      </c>
    </row>
    <row r="18" spans="1:16" ht="12.75">
      <c r="A18" s="4" t="s">
        <v>3</v>
      </c>
      <c r="B18" s="18">
        <f t="shared" si="5"/>
        <v>32.27951087729276</v>
      </c>
      <c r="C18" s="25">
        <f t="shared" si="6"/>
        <v>4.958410351201478</v>
      </c>
      <c r="D18" s="20">
        <f t="shared" si="7"/>
        <v>0.08168633584530073</v>
      </c>
      <c r="E18" s="21">
        <f t="shared" si="8"/>
        <v>84.72784810126582</v>
      </c>
      <c r="F18" s="21">
        <f t="shared" si="9"/>
        <v>502.35714285714283</v>
      </c>
      <c r="G18" s="22">
        <f t="shared" si="10"/>
        <v>0.5</v>
      </c>
      <c r="H18" s="29">
        <f t="shared" si="11"/>
        <v>4.678444476041519</v>
      </c>
      <c r="I18" s="30">
        <f t="shared" si="12"/>
        <v>0.9848040482015591</v>
      </c>
      <c r="J18" s="17">
        <f t="shared" si="2"/>
        <v>3.937437793260344</v>
      </c>
      <c r="K18" s="31">
        <f t="shared" si="3"/>
        <v>4.09441205744348</v>
      </c>
      <c r="L18" s="31">
        <f t="shared" si="4"/>
        <v>0.8416125944048506</v>
      </c>
      <c r="M18" s="12">
        <f t="shared" si="13"/>
        <v>8.198100534450383</v>
      </c>
      <c r="N18" s="33">
        <f t="shared" si="14"/>
        <v>1978</v>
      </c>
      <c r="O18" s="35">
        <f t="shared" si="15"/>
        <v>0.05764848996409504</v>
      </c>
      <c r="P18" s="35">
        <f t="shared" si="16"/>
        <v>0.5359732688753022</v>
      </c>
    </row>
    <row r="19" spans="1:16" ht="12.75">
      <c r="A19" s="4" t="s">
        <v>4</v>
      </c>
      <c r="B19" s="18">
        <f t="shared" si="5"/>
        <v>13.412872608631172</v>
      </c>
      <c r="C19" s="19">
        <f t="shared" si="6"/>
        <v>1.8549606999851698</v>
      </c>
      <c r="D19" s="20">
        <f t="shared" si="7"/>
        <v>0.08126946462998666</v>
      </c>
      <c r="E19" s="27">
        <f t="shared" si="8"/>
        <v>51.263636363636365</v>
      </c>
      <c r="F19" s="21">
        <f t="shared" si="9"/>
        <v>963.2857142857143</v>
      </c>
      <c r="G19" s="43">
        <f t="shared" si="10"/>
        <v>0.14285714285714285</v>
      </c>
      <c r="H19" s="29">
        <f t="shared" si="11"/>
        <v>3.345988432448465</v>
      </c>
      <c r="I19" s="30">
        <f t="shared" si="12"/>
        <v>0.29616168779363533</v>
      </c>
      <c r="J19" s="17">
        <f t="shared" si="2"/>
        <v>2.6053685303277474</v>
      </c>
      <c r="K19" s="31">
        <f t="shared" si="3"/>
        <v>5.121310989173958</v>
      </c>
      <c r="L19" s="31">
        <f t="shared" si="4"/>
        <v>0.7786543746121798</v>
      </c>
      <c r="M19" s="12">
        <f t="shared" si="13"/>
        <v>5.148167122040073</v>
      </c>
      <c r="N19" s="33">
        <f t="shared" si="14"/>
        <v>2509.714285714286</v>
      </c>
      <c r="O19" s="45">
        <f t="shared" si="15"/>
        <v>0.006121504448569833</v>
      </c>
      <c r="P19" s="30">
        <f t="shared" si="16"/>
        <v>0.4195461960551683</v>
      </c>
    </row>
    <row r="20" spans="1:16" ht="12.75">
      <c r="A20" s="4" t="s">
        <v>5</v>
      </c>
      <c r="B20" s="18">
        <f t="shared" si="5"/>
        <v>30.513588965153115</v>
      </c>
      <c r="C20" s="19">
        <f t="shared" si="6"/>
        <v>1.9778247096092925</v>
      </c>
      <c r="D20" s="20">
        <f t="shared" si="7"/>
        <v>0.08665522703273495</v>
      </c>
      <c r="E20" s="21">
        <f t="shared" si="8"/>
        <v>80.67241379310344</v>
      </c>
      <c r="F20" s="21">
        <f t="shared" si="9"/>
        <v>658.7826086956521</v>
      </c>
      <c r="G20" s="28">
        <f t="shared" si="10"/>
        <v>0.7391304347826086</v>
      </c>
      <c r="H20" s="29">
        <f t="shared" si="11"/>
        <v>5.925686378035903</v>
      </c>
      <c r="I20" s="35">
        <f t="shared" si="12"/>
        <v>1</v>
      </c>
      <c r="J20" s="17">
        <f t="shared" si="2"/>
        <v>7.525211193241816</v>
      </c>
      <c r="K20" s="37">
        <f t="shared" si="3"/>
        <v>20.094838965153116</v>
      </c>
      <c r="L20" s="31">
        <f t="shared" si="4"/>
        <v>1.269930724166351</v>
      </c>
      <c r="M20" s="12">
        <f t="shared" si="13"/>
        <v>4.054848187191945</v>
      </c>
      <c r="N20" s="39">
        <f t="shared" si="14"/>
        <v>4957.478260869565</v>
      </c>
      <c r="O20" s="30">
        <f t="shared" si="15"/>
        <v>0.029549877212628563</v>
      </c>
      <c r="P20" s="30">
        <f t="shared" si="16"/>
        <v>0.5120776135163675</v>
      </c>
    </row>
    <row r="21" spans="1:16" ht="12.75">
      <c r="A21" s="4" t="s">
        <v>6</v>
      </c>
      <c r="B21" s="23">
        <f t="shared" si="5"/>
        <v>51.22722457627118</v>
      </c>
      <c r="C21" s="19">
        <f t="shared" si="6"/>
        <v>2.1186440677966103</v>
      </c>
      <c r="D21" s="26">
        <f t="shared" si="7"/>
        <v>0.16684322033898305</v>
      </c>
      <c r="E21" s="21">
        <f t="shared" si="8"/>
        <v>124.125</v>
      </c>
      <c r="F21" s="21">
        <f t="shared" si="9"/>
        <v>343.27272727272725</v>
      </c>
      <c r="G21" s="22">
        <f t="shared" si="10"/>
        <v>0.6363636363636364</v>
      </c>
      <c r="H21" s="34">
        <f t="shared" si="11"/>
        <v>10.132944915254237</v>
      </c>
      <c r="I21" s="35">
        <f t="shared" si="12"/>
        <v>1</v>
      </c>
      <c r="J21" s="17">
        <f t="shared" si="2"/>
        <v>4.439618644067797</v>
      </c>
      <c r="K21" s="31">
        <f t="shared" si="3"/>
        <v>19.671080508474578</v>
      </c>
      <c r="L21" s="47">
        <f t="shared" si="4"/>
        <v>0.4381370550415556</v>
      </c>
      <c r="M21" s="12">
        <f t="shared" si="13"/>
        <v>11.5386542591267</v>
      </c>
      <c r="N21" s="33">
        <f t="shared" si="14"/>
        <v>1524</v>
      </c>
      <c r="O21" s="30">
        <f t="shared" si="15"/>
        <v>0.013976365308319411</v>
      </c>
      <c r="P21" s="30">
        <f t="shared" si="16"/>
        <v>0.1975635593220339</v>
      </c>
    </row>
    <row r="22" spans="1:16" ht="12.75">
      <c r="A22" s="59" t="s">
        <v>84</v>
      </c>
      <c r="B22" s="60">
        <f>AVERAGE(B15:B21)</f>
        <v>28.355770101531057</v>
      </c>
      <c r="C22" s="50">
        <f aca="true" t="shared" si="17" ref="C22:P22">AVERAGE(C15:C21)</f>
        <v>1.9800010327493307</v>
      </c>
      <c r="D22" s="60">
        <f t="shared" si="17"/>
        <v>0.07179872296524673</v>
      </c>
      <c r="E22" s="51">
        <f t="shared" si="17"/>
        <v>263.8602322186761</v>
      </c>
      <c r="F22" s="51">
        <f t="shared" si="17"/>
        <v>750.2058643220133</v>
      </c>
      <c r="G22" s="52">
        <f t="shared" si="17"/>
        <v>0.44411820063993973</v>
      </c>
      <c r="H22" s="53">
        <f t="shared" si="17"/>
        <v>4.212590411648326</v>
      </c>
      <c r="I22" s="54">
        <f t="shared" si="17"/>
        <v>0.7454672158070524</v>
      </c>
      <c r="J22" s="55">
        <f t="shared" si="17"/>
        <v>4.241745094054242</v>
      </c>
      <c r="K22" s="56">
        <f t="shared" si="17"/>
        <v>8.597161420588774</v>
      </c>
      <c r="L22" s="56">
        <f t="shared" si="17"/>
        <v>1.4140741444181337</v>
      </c>
      <c r="M22" s="57">
        <f t="shared" si="17"/>
        <v>8.040424030803297</v>
      </c>
      <c r="N22" s="58">
        <f t="shared" si="17"/>
        <v>2565.7145814847677</v>
      </c>
      <c r="O22" s="54">
        <f t="shared" si="17"/>
        <v>0.023552162358895127</v>
      </c>
      <c r="P22" s="54">
        <f t="shared" si="17"/>
        <v>0.34927064962122667</v>
      </c>
    </row>
    <row r="27" spans="1:2" ht="25.5">
      <c r="A27" s="3"/>
      <c r="B27" s="3" t="s">
        <v>68</v>
      </c>
    </row>
    <row r="28" spans="1:2" ht="12.75">
      <c r="A28" s="4" t="s">
        <v>2</v>
      </c>
      <c r="B28" s="24">
        <v>5.527798647633358</v>
      </c>
    </row>
    <row r="29" spans="1:2" ht="12.75">
      <c r="A29" s="4" t="s">
        <v>4</v>
      </c>
      <c r="B29" s="18">
        <v>13.412872608631172</v>
      </c>
    </row>
    <row r="30" spans="1:2" ht="12.75">
      <c r="A30" s="4" t="s">
        <v>0</v>
      </c>
      <c r="B30" s="18">
        <v>19.121552153791384</v>
      </c>
    </row>
    <row r="31" spans="1:2" ht="12.75">
      <c r="A31" s="59" t="s">
        <v>84</v>
      </c>
      <c r="B31" s="60">
        <v>28.355770101531057</v>
      </c>
    </row>
    <row r="32" spans="1:2" ht="12.75">
      <c r="A32" s="4" t="s">
        <v>5</v>
      </c>
      <c r="B32" s="18">
        <v>30.513588965153115</v>
      </c>
    </row>
    <row r="33" spans="1:2" ht="12.75">
      <c r="A33" s="4" t="s">
        <v>3</v>
      </c>
      <c r="B33" s="18">
        <v>32.27951087729276</v>
      </c>
    </row>
    <row r="34" spans="1:2" ht="12.75">
      <c r="A34" s="4" t="s">
        <v>1</v>
      </c>
      <c r="B34" s="18">
        <v>46.40784288194445</v>
      </c>
    </row>
    <row r="35" spans="1:2" ht="12.75">
      <c r="A35" s="4" t="s">
        <v>6</v>
      </c>
      <c r="B35" s="23">
        <v>51.22722457627118</v>
      </c>
    </row>
    <row r="44" spans="1:4" ht="12.75">
      <c r="A44" t="s">
        <v>88</v>
      </c>
      <c r="B44" t="s">
        <v>79</v>
      </c>
      <c r="C44" t="s">
        <v>89</v>
      </c>
      <c r="D44" t="s">
        <v>90</v>
      </c>
    </row>
    <row r="45" spans="1:4" ht="12.75">
      <c r="A45">
        <v>1998</v>
      </c>
      <c r="B45" s="83">
        <f>C45/D45</f>
        <v>1072.7857142857142</v>
      </c>
      <c r="C45">
        <v>30038</v>
      </c>
      <c r="D45">
        <v>28</v>
      </c>
    </row>
    <row r="46" spans="1:4" ht="12.75">
      <c r="A46">
        <v>1999</v>
      </c>
      <c r="B46" s="83">
        <f aca="true" t="shared" si="18" ref="B46:B53">C46/D46</f>
        <v>1412.25</v>
      </c>
      <c r="C46">
        <v>39543</v>
      </c>
      <c r="D46">
        <v>28</v>
      </c>
    </row>
    <row r="47" spans="1:4" ht="12.75">
      <c r="A47">
        <v>2000</v>
      </c>
      <c r="B47" s="83">
        <f t="shared" si="18"/>
        <v>1750.64</v>
      </c>
      <c r="C47">
        <v>43766</v>
      </c>
      <c r="D47">
        <v>25</v>
      </c>
    </row>
    <row r="48" spans="1:4" ht="12.75">
      <c r="A48">
        <v>2001</v>
      </c>
      <c r="B48" s="83">
        <f t="shared" si="18"/>
        <v>1775.9166666666667</v>
      </c>
      <c r="C48">
        <v>42622</v>
      </c>
      <c r="D48">
        <v>24</v>
      </c>
    </row>
    <row r="49" spans="1:4" ht="12.75">
      <c r="A49">
        <v>2002</v>
      </c>
      <c r="B49" s="83">
        <f t="shared" si="18"/>
        <v>1702.2608695652175</v>
      </c>
      <c r="C49">
        <v>39152</v>
      </c>
      <c r="D49">
        <v>23</v>
      </c>
    </row>
    <row r="50" spans="1:4" ht="12.75">
      <c r="A50">
        <v>2003</v>
      </c>
      <c r="B50" s="83">
        <f t="shared" si="18"/>
        <v>3320.5</v>
      </c>
      <c r="C50">
        <v>66410</v>
      </c>
      <c r="D50">
        <v>20</v>
      </c>
    </row>
    <row r="51" spans="1:4" ht="12.75">
      <c r="A51">
        <v>2004</v>
      </c>
      <c r="B51" s="83">
        <f t="shared" si="18"/>
        <v>3276.782608695652</v>
      </c>
      <c r="C51">
        <v>75366</v>
      </c>
      <c r="D51">
        <v>23</v>
      </c>
    </row>
    <row r="52" spans="1:4" ht="12.75">
      <c r="A52">
        <v>2005</v>
      </c>
      <c r="B52" s="83">
        <f t="shared" si="18"/>
        <v>3534.3636363636365</v>
      </c>
      <c r="C52">
        <v>77756</v>
      </c>
      <c r="D52">
        <v>22</v>
      </c>
    </row>
    <row r="53" spans="1:4" ht="12.75">
      <c r="A53">
        <v>2006</v>
      </c>
      <c r="B53" s="83">
        <f t="shared" si="18"/>
        <v>4957.478260869565</v>
      </c>
      <c r="C53" s="5">
        <v>114022</v>
      </c>
      <c r="D53">
        <v>23</v>
      </c>
    </row>
    <row r="56" spans="1:3" ht="12.75">
      <c r="A56" s="5" t="s">
        <v>88</v>
      </c>
      <c r="B56" s="5" t="s">
        <v>89</v>
      </c>
      <c r="C56" s="5" t="s">
        <v>90</v>
      </c>
    </row>
    <row r="57" spans="1:3" ht="12.75">
      <c r="A57" s="5">
        <v>1998</v>
      </c>
      <c r="B57" s="5">
        <v>30038</v>
      </c>
      <c r="C57" s="5">
        <v>28</v>
      </c>
    </row>
    <row r="58" spans="1:3" ht="12.75">
      <c r="A58" s="5">
        <v>1999</v>
      </c>
      <c r="B58" s="5">
        <v>39543</v>
      </c>
      <c r="C58" s="5">
        <v>28</v>
      </c>
    </row>
    <row r="59" spans="1:3" ht="12.75">
      <c r="A59" s="5">
        <v>2000</v>
      </c>
      <c r="B59" s="5">
        <v>43766</v>
      </c>
      <c r="C59" s="5">
        <v>25</v>
      </c>
    </row>
    <row r="60" spans="1:3" ht="12.75">
      <c r="A60" s="5">
        <v>2001</v>
      </c>
      <c r="B60" s="5">
        <v>42622</v>
      </c>
      <c r="C60" s="5">
        <v>24</v>
      </c>
    </row>
    <row r="61" spans="1:3" ht="12.75">
      <c r="A61" s="5">
        <v>2002</v>
      </c>
      <c r="B61" s="5">
        <v>39152</v>
      </c>
      <c r="C61" s="5">
        <v>23</v>
      </c>
    </row>
    <row r="62" spans="1:3" ht="12.75">
      <c r="A62" s="5">
        <v>2003</v>
      </c>
      <c r="B62" s="5">
        <v>66410</v>
      </c>
      <c r="C62" s="5">
        <v>20</v>
      </c>
    </row>
    <row r="63" spans="1:3" ht="12.75">
      <c r="A63" s="5">
        <v>2004</v>
      </c>
      <c r="B63" s="5">
        <v>75366</v>
      </c>
      <c r="C63" s="5">
        <v>23</v>
      </c>
    </row>
    <row r="64" spans="1:3" ht="12.75">
      <c r="A64" s="5">
        <v>2005</v>
      </c>
      <c r="B64" s="5">
        <v>77756</v>
      </c>
      <c r="C64" s="5">
        <v>22</v>
      </c>
    </row>
    <row r="65" spans="1:3" ht="12.75">
      <c r="A65" s="5">
        <v>2006</v>
      </c>
      <c r="B65" s="5">
        <v>114022</v>
      </c>
      <c r="C65" s="5">
        <v>23</v>
      </c>
    </row>
  </sheetData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workbookViewId="0" topLeftCell="A70">
      <selection activeCell="E100" sqref="E100"/>
    </sheetView>
  </sheetViews>
  <sheetFormatPr defaultColWidth="9.140625" defaultRowHeight="12.75"/>
  <cols>
    <col min="1" max="1" width="6.28125" style="0" customWidth="1"/>
    <col min="2" max="2" width="10.421875" style="0" customWidth="1"/>
    <col min="3" max="3" width="8.140625" style="0" bestFit="1" customWidth="1"/>
    <col min="8" max="8" width="8.140625" style="0" customWidth="1"/>
    <col min="11" max="11" width="8.28125" style="0" customWidth="1"/>
    <col min="13" max="13" width="9.7109375" style="0" customWidth="1"/>
  </cols>
  <sheetData>
    <row r="1" ht="12.75">
      <c r="A1" t="s">
        <v>92</v>
      </c>
    </row>
    <row r="4" spans="2:19" ht="38.25">
      <c r="B4" s="90" t="s">
        <v>93</v>
      </c>
      <c r="C4" s="90" t="s">
        <v>94</v>
      </c>
      <c r="D4" s="90" t="s">
        <v>95</v>
      </c>
      <c r="E4" s="90" t="s">
        <v>96</v>
      </c>
      <c r="F4" s="90" t="s">
        <v>97</v>
      </c>
      <c r="G4" s="90" t="s">
        <v>98</v>
      </c>
      <c r="H4" s="90" t="s">
        <v>99</v>
      </c>
      <c r="I4" s="90" t="s">
        <v>100</v>
      </c>
      <c r="J4" s="90" t="s">
        <v>101</v>
      </c>
      <c r="K4" s="90" t="s">
        <v>102</v>
      </c>
      <c r="L4" s="90" t="s">
        <v>103</v>
      </c>
      <c r="M4" s="90" t="s">
        <v>104</v>
      </c>
      <c r="N4" s="90" t="s">
        <v>105</v>
      </c>
      <c r="O4" s="90" t="s">
        <v>106</v>
      </c>
      <c r="P4" s="90" t="s">
        <v>107</v>
      </c>
      <c r="Q4" s="13" t="s">
        <v>19</v>
      </c>
      <c r="R4" s="90" t="s">
        <v>130</v>
      </c>
      <c r="S4" s="13" t="s">
        <v>131</v>
      </c>
    </row>
    <row r="5" spans="1:19" ht="12.75">
      <c r="A5" s="4" t="s">
        <v>0</v>
      </c>
      <c r="B5" s="5">
        <v>4</v>
      </c>
      <c r="C5" s="5">
        <v>10</v>
      </c>
      <c r="D5" s="5">
        <v>210449.76</v>
      </c>
      <c r="E5" s="5">
        <v>4400</v>
      </c>
      <c r="F5" s="5">
        <v>2970</v>
      </c>
      <c r="G5" s="5">
        <v>8283</v>
      </c>
      <c r="H5" s="5">
        <f>SUM(F5:G5)</f>
        <v>11253</v>
      </c>
      <c r="I5" s="91">
        <f aca="true" t="shared" si="0" ref="I5:I11">B5/C5</f>
        <v>0.4</v>
      </c>
      <c r="J5" s="18">
        <f aca="true" t="shared" si="1" ref="J5:J11">D5/H5</f>
        <v>18.701658224473473</v>
      </c>
      <c r="K5" s="30">
        <f>D5/$D$12</f>
        <v>0.12661181399849608</v>
      </c>
      <c r="L5" s="30">
        <f>H5/$H$12</f>
        <v>0.03733205055900209</v>
      </c>
      <c r="M5" s="92">
        <f>L5-K5</f>
        <v>-0.08927976343949398</v>
      </c>
      <c r="N5" s="30">
        <f>E5/$E$12</f>
        <v>0.02987227700616781</v>
      </c>
      <c r="O5" s="92">
        <f>L5-N5</f>
        <v>0.007459773552834285</v>
      </c>
      <c r="P5" s="17">
        <f>H5/C5</f>
        <v>1125.3</v>
      </c>
      <c r="Q5" s="4">
        <v>26017</v>
      </c>
      <c r="R5" s="30">
        <f>Q5/$Q$12</f>
        <v>0.09596473756039983</v>
      </c>
      <c r="S5" s="92">
        <f>L5-R5</f>
        <v>-0.05863268700139774</v>
      </c>
    </row>
    <row r="6" spans="1:19" ht="12.75">
      <c r="A6" s="4" t="s">
        <v>1</v>
      </c>
      <c r="B6" s="5">
        <v>4</v>
      </c>
      <c r="C6" s="5">
        <v>21</v>
      </c>
      <c r="D6" s="5">
        <v>308474.01</v>
      </c>
      <c r="E6" s="5">
        <v>12297.19</v>
      </c>
      <c r="F6" s="5">
        <v>38896</v>
      </c>
      <c r="G6" s="5">
        <v>14146</v>
      </c>
      <c r="H6" s="5">
        <f aca="true" t="shared" si="2" ref="H6:H11">SUM(F6:G6)</f>
        <v>53042</v>
      </c>
      <c r="I6" s="91">
        <f t="shared" si="0"/>
        <v>0.19047619047619047</v>
      </c>
      <c r="J6" s="18">
        <f t="shared" si="1"/>
        <v>5.8156557067983865</v>
      </c>
      <c r="K6" s="30">
        <f aca="true" t="shared" si="3" ref="K6:K11">D6/$D$12</f>
        <v>0.1855856427562104</v>
      </c>
      <c r="L6" s="30">
        <f aca="true" t="shared" si="4" ref="L6:L11">H6/$H$12</f>
        <v>0.17596788640812128</v>
      </c>
      <c r="M6" s="92">
        <f aca="true" t="shared" si="5" ref="M6:M11">L6-K6</f>
        <v>-0.009617756348089118</v>
      </c>
      <c r="N6" s="30">
        <f aca="true" t="shared" si="6" ref="N6:N11">E6/$E$12</f>
        <v>0.08348751501760834</v>
      </c>
      <c r="O6" s="92">
        <f aca="true" t="shared" si="7" ref="O6:O11">L6-N6</f>
        <v>0.09248037139051293</v>
      </c>
      <c r="P6" s="17">
        <f aca="true" t="shared" si="8" ref="P6:P11">H6/C6</f>
        <v>2525.809523809524</v>
      </c>
      <c r="Q6" s="4">
        <v>13446</v>
      </c>
      <c r="R6" s="30">
        <f aca="true" t="shared" si="9" ref="R6:R11">Q6/$Q$12</f>
        <v>0.04959610490206927</v>
      </c>
      <c r="S6" s="92">
        <f aca="true" t="shared" si="10" ref="S6:S11">L6-R6</f>
        <v>0.126371781506052</v>
      </c>
    </row>
    <row r="7" spans="1:19" ht="12.75">
      <c r="A7" s="4" t="s">
        <v>2</v>
      </c>
      <c r="B7" s="5">
        <v>5</v>
      </c>
      <c r="C7" s="5">
        <v>10</v>
      </c>
      <c r="D7" s="5">
        <v>63200</v>
      </c>
      <c r="E7" s="5">
        <v>10375</v>
      </c>
      <c r="F7" s="5">
        <v>9380</v>
      </c>
      <c r="G7" s="5">
        <v>24017</v>
      </c>
      <c r="H7" s="5">
        <f t="shared" si="2"/>
        <v>33397</v>
      </c>
      <c r="I7" s="91">
        <f t="shared" si="0"/>
        <v>0.5</v>
      </c>
      <c r="J7" s="18">
        <f t="shared" si="1"/>
        <v>1.8923855436117016</v>
      </c>
      <c r="K7" s="30">
        <f t="shared" si="3"/>
        <v>0.038022693134479944</v>
      </c>
      <c r="L7" s="30">
        <f t="shared" si="4"/>
        <v>0.11079520950137677</v>
      </c>
      <c r="M7" s="92">
        <f t="shared" si="5"/>
        <v>0.07277251636689683</v>
      </c>
      <c r="N7" s="30">
        <f t="shared" si="6"/>
        <v>0.07043747134977069</v>
      </c>
      <c r="O7" s="92">
        <f t="shared" si="7"/>
        <v>0.04035773815160608</v>
      </c>
      <c r="P7" s="17">
        <f t="shared" si="8"/>
        <v>3339.7</v>
      </c>
      <c r="Q7" s="4">
        <v>15230</v>
      </c>
      <c r="R7" s="30">
        <f t="shared" si="9"/>
        <v>0.056176459739589096</v>
      </c>
      <c r="S7" s="92">
        <f t="shared" si="10"/>
        <v>0.05461874976178767</v>
      </c>
    </row>
    <row r="8" spans="1:19" ht="12.75">
      <c r="A8" s="4" t="s">
        <v>3</v>
      </c>
      <c r="B8" s="5">
        <v>14</v>
      </c>
      <c r="C8" s="5">
        <v>28</v>
      </c>
      <c r="D8" s="5">
        <v>384298.6</v>
      </c>
      <c r="E8" s="5">
        <v>69745</v>
      </c>
      <c r="F8" s="5">
        <v>31999</v>
      </c>
      <c r="G8" s="5">
        <v>23385</v>
      </c>
      <c r="H8" s="5">
        <f t="shared" si="2"/>
        <v>55384</v>
      </c>
      <c r="I8" s="91">
        <f t="shared" si="0"/>
        <v>0.5</v>
      </c>
      <c r="J8" s="18">
        <f t="shared" si="1"/>
        <v>6.938801820020222</v>
      </c>
      <c r="K8" s="30">
        <f t="shared" si="3"/>
        <v>0.23120360347801033</v>
      </c>
      <c r="L8" s="30">
        <f t="shared" si="4"/>
        <v>0.18373751783166906</v>
      </c>
      <c r="M8" s="92">
        <f t="shared" si="5"/>
        <v>-0.04746608564634128</v>
      </c>
      <c r="N8" s="30">
        <f t="shared" si="6"/>
        <v>0.473509536317085</v>
      </c>
      <c r="O8" s="92">
        <f t="shared" si="7"/>
        <v>-0.2897720184854159</v>
      </c>
      <c r="P8" s="17">
        <f t="shared" si="8"/>
        <v>1978</v>
      </c>
      <c r="Q8" s="4">
        <v>65807</v>
      </c>
      <c r="R8" s="30">
        <f t="shared" si="9"/>
        <v>0.24273173250710045</v>
      </c>
      <c r="S8" s="92">
        <f t="shared" si="10"/>
        <v>-0.058994214675431395</v>
      </c>
    </row>
    <row r="9" spans="1:19" ht="12.75">
      <c r="A9" s="4" t="s">
        <v>4</v>
      </c>
      <c r="B9" s="5">
        <v>1</v>
      </c>
      <c r="C9" s="5">
        <v>7</v>
      </c>
      <c r="D9" s="5">
        <v>77935</v>
      </c>
      <c r="E9" s="5">
        <v>12508</v>
      </c>
      <c r="F9" s="5">
        <v>9677</v>
      </c>
      <c r="G9" s="5">
        <v>7891</v>
      </c>
      <c r="H9" s="5">
        <f t="shared" si="2"/>
        <v>17568</v>
      </c>
      <c r="I9" s="91">
        <f t="shared" si="0"/>
        <v>0.14285714285714285</v>
      </c>
      <c r="J9" s="18">
        <f t="shared" si="1"/>
        <v>4.436190801457195</v>
      </c>
      <c r="K9" s="30">
        <f t="shared" si="3"/>
        <v>0.04688763590879263</v>
      </c>
      <c r="L9" s="30">
        <f t="shared" si="4"/>
        <v>0.058282188236074714</v>
      </c>
      <c r="M9" s="92">
        <f t="shared" si="5"/>
        <v>0.011394552327282086</v>
      </c>
      <c r="N9" s="30">
        <f t="shared" si="6"/>
        <v>0.08491873654389703</v>
      </c>
      <c r="O9" s="92">
        <f t="shared" si="7"/>
        <v>-0.02663654830782232</v>
      </c>
      <c r="P9" s="17">
        <f t="shared" si="8"/>
        <v>2509.714285714286</v>
      </c>
      <c r="Q9" s="4">
        <v>22562</v>
      </c>
      <c r="R9" s="30">
        <f t="shared" si="9"/>
        <v>0.08322083287226587</v>
      </c>
      <c r="S9" s="92">
        <f t="shared" si="10"/>
        <v>-0.02493864463619115</v>
      </c>
    </row>
    <row r="10" spans="1:19" ht="12.75">
      <c r="A10" s="4" t="s">
        <v>5</v>
      </c>
      <c r="B10" s="5">
        <v>17</v>
      </c>
      <c r="C10" s="5">
        <v>23</v>
      </c>
      <c r="D10" s="5">
        <v>432373.9</v>
      </c>
      <c r="E10" s="5">
        <v>29968.57</v>
      </c>
      <c r="F10" s="5">
        <v>87282</v>
      </c>
      <c r="G10" s="5">
        <v>26740</v>
      </c>
      <c r="H10" s="5">
        <f t="shared" si="2"/>
        <v>114022</v>
      </c>
      <c r="I10" s="91">
        <f t="shared" si="0"/>
        <v>0.7391304347826086</v>
      </c>
      <c r="J10" s="18">
        <f t="shared" si="1"/>
        <v>3.792021715107611</v>
      </c>
      <c r="K10" s="30">
        <f t="shared" si="3"/>
        <v>0.26012690061801136</v>
      </c>
      <c r="L10" s="30">
        <f t="shared" si="4"/>
        <v>0.37827024516471486</v>
      </c>
      <c r="M10" s="92">
        <f t="shared" si="5"/>
        <v>0.1181433445467035</v>
      </c>
      <c r="N10" s="30">
        <f t="shared" si="6"/>
        <v>0.203461232845166</v>
      </c>
      <c r="O10" s="92">
        <f t="shared" si="7"/>
        <v>0.17480901231954885</v>
      </c>
      <c r="P10" s="17">
        <f t="shared" si="8"/>
        <v>4957.478260869565</v>
      </c>
      <c r="Q10" s="4">
        <v>89786</v>
      </c>
      <c r="R10" s="30">
        <f t="shared" si="9"/>
        <v>0.33117922614436945</v>
      </c>
      <c r="S10" s="92">
        <f t="shared" si="10"/>
        <v>0.047091019020345404</v>
      </c>
    </row>
    <row r="11" spans="1:19" ht="12.75">
      <c r="A11" s="4" t="s">
        <v>6</v>
      </c>
      <c r="B11" s="5">
        <v>7</v>
      </c>
      <c r="C11" s="5">
        <v>11</v>
      </c>
      <c r="D11" s="5">
        <v>185434</v>
      </c>
      <c r="E11" s="5">
        <v>8000</v>
      </c>
      <c r="F11" s="5">
        <v>8467</v>
      </c>
      <c r="G11" s="5">
        <v>8297</v>
      </c>
      <c r="H11" s="5">
        <f t="shared" si="2"/>
        <v>16764</v>
      </c>
      <c r="I11" s="91">
        <f t="shared" si="0"/>
        <v>0.6363636363636364</v>
      </c>
      <c r="J11" s="18">
        <f t="shared" si="1"/>
        <v>11.061441183488428</v>
      </c>
      <c r="K11" s="30">
        <f t="shared" si="3"/>
        <v>0.11156171010599926</v>
      </c>
      <c r="L11" s="30">
        <f t="shared" si="4"/>
        <v>0.05561490229904124</v>
      </c>
      <c r="M11" s="92">
        <f t="shared" si="5"/>
        <v>-0.05594680780695802</v>
      </c>
      <c r="N11" s="30">
        <f t="shared" si="6"/>
        <v>0.05431323092030511</v>
      </c>
      <c r="O11" s="92">
        <f t="shared" si="7"/>
        <v>0.00130167137873613</v>
      </c>
      <c r="P11" s="17">
        <f t="shared" si="8"/>
        <v>1524</v>
      </c>
      <c r="Q11" s="4">
        <v>38262</v>
      </c>
      <c r="R11" s="30">
        <f t="shared" si="9"/>
        <v>0.14113090627420605</v>
      </c>
      <c r="S11" s="92">
        <f t="shared" si="10"/>
        <v>-0.08551600397516482</v>
      </c>
    </row>
    <row r="12" spans="1:19" ht="12.75">
      <c r="A12" s="1" t="s">
        <v>108</v>
      </c>
      <c r="B12">
        <f>SUM(B5:B11)</f>
        <v>52</v>
      </c>
      <c r="C12">
        <f aca="true" t="shared" si="11" ref="C12:H12">SUM(C5:C11)</f>
        <v>110</v>
      </c>
      <c r="D12">
        <f t="shared" si="11"/>
        <v>1662165.27</v>
      </c>
      <c r="E12">
        <f t="shared" si="11"/>
        <v>147293.76</v>
      </c>
      <c r="F12">
        <f t="shared" si="11"/>
        <v>188671</v>
      </c>
      <c r="G12">
        <f t="shared" si="11"/>
        <v>112759</v>
      </c>
      <c r="H12">
        <f t="shared" si="11"/>
        <v>301430</v>
      </c>
      <c r="K12" s="86">
        <f>SUM(K5:K11)</f>
        <v>0.9999999999999999</v>
      </c>
      <c r="L12" s="86">
        <f>SUM(L5:L11)</f>
        <v>0.9999999999999999</v>
      </c>
      <c r="M12" s="86">
        <f>SUM(M5:M11)</f>
        <v>0</v>
      </c>
      <c r="N12" s="86">
        <f>SUM(N5:N11)</f>
        <v>1</v>
      </c>
      <c r="O12" s="86">
        <f>SUM(O5:O11)</f>
        <v>5.551115123125783E-17</v>
      </c>
      <c r="Q12">
        <f>SUM(Q5:Q11)</f>
        <v>271110</v>
      </c>
      <c r="R12" s="86">
        <f>SUM(R5:R11)</f>
        <v>1</v>
      </c>
      <c r="S12" s="86">
        <f>SUM(S5:S11)</f>
        <v>0</v>
      </c>
    </row>
    <row r="13" spans="1:10" ht="12.75">
      <c r="A13" s="1" t="s">
        <v>84</v>
      </c>
      <c r="B13" s="84">
        <f>AVERAGE(B5:B11)</f>
        <v>7.428571428571429</v>
      </c>
      <c r="C13" s="84">
        <f aca="true" t="shared" si="12" ref="C13:J13">AVERAGE(C5:C11)</f>
        <v>15.714285714285714</v>
      </c>
      <c r="D13" s="84">
        <f t="shared" si="12"/>
        <v>237452.18142857144</v>
      </c>
      <c r="E13" s="84">
        <f t="shared" si="12"/>
        <v>21041.965714285714</v>
      </c>
      <c r="F13" s="84">
        <f t="shared" si="12"/>
        <v>26953</v>
      </c>
      <c r="G13" s="84">
        <f t="shared" si="12"/>
        <v>16108.42857142857</v>
      </c>
      <c r="H13" s="84">
        <f t="shared" si="12"/>
        <v>43061.42857142857</v>
      </c>
      <c r="I13" s="84">
        <f t="shared" si="12"/>
        <v>0.44411820063993973</v>
      </c>
      <c r="J13" s="84">
        <f t="shared" si="12"/>
        <v>7.519736427851002</v>
      </c>
    </row>
    <row r="15" spans="12:14" ht="12.75">
      <c r="L15" t="s">
        <v>109</v>
      </c>
      <c r="N15">
        <f>CORREL(H5:H11,C5:C11)</f>
        <v>0.7458351649965674</v>
      </c>
    </row>
    <row r="16" spans="12:14" ht="12.75">
      <c r="L16" t="s">
        <v>129</v>
      </c>
      <c r="N16">
        <f>CORREL(H5:H11,I5:I11)</f>
        <v>0.4790402906269385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K99" sqref="K99"/>
    </sheetView>
  </sheetViews>
  <sheetFormatPr defaultColWidth="9.140625" defaultRowHeight="12.75"/>
  <cols>
    <col min="4" max="4" width="11.57421875" style="0" customWidth="1"/>
    <col min="9" max="9" width="6.00390625" style="0" customWidth="1"/>
    <col min="10" max="10" width="12.28125" style="0" bestFit="1" customWidth="1"/>
    <col min="14" max="14" width="9.28125" style="0" bestFit="1" customWidth="1"/>
  </cols>
  <sheetData>
    <row r="2" spans="1:10" ht="12.75">
      <c r="A2" t="s">
        <v>110</v>
      </c>
      <c r="J2" t="s">
        <v>111</v>
      </c>
    </row>
    <row r="4" spans="1:15" ht="12.75">
      <c r="A4" s="5"/>
      <c r="B4" s="5" t="s">
        <v>99</v>
      </c>
      <c r="C4" s="5" t="s">
        <v>112</v>
      </c>
      <c r="D4" s="5" t="s">
        <v>113</v>
      </c>
      <c r="E4" s="5" t="s">
        <v>114</v>
      </c>
      <c r="F4" s="5" t="s">
        <v>115</v>
      </c>
      <c r="G4" s="5" t="s">
        <v>116</v>
      </c>
      <c r="H4" s="5" t="s">
        <v>117</v>
      </c>
      <c r="J4" s="5" t="s">
        <v>118</v>
      </c>
      <c r="K4" s="5" t="s">
        <v>119</v>
      </c>
      <c r="L4" s="5" t="s">
        <v>120</v>
      </c>
      <c r="M4" s="5" t="s">
        <v>117</v>
      </c>
      <c r="N4" s="5" t="s">
        <v>121</v>
      </c>
      <c r="O4" s="5"/>
    </row>
    <row r="5" spans="1:16" ht="12.75">
      <c r="A5" s="4" t="s">
        <v>0</v>
      </c>
      <c r="B5" s="5">
        <v>11253</v>
      </c>
      <c r="C5" s="5">
        <v>11236</v>
      </c>
      <c r="D5" s="17">
        <f aca="true" t="shared" si="0" ref="D5:D11">B5/C5</f>
        <v>1.0015129939480243</v>
      </c>
      <c r="E5" s="30">
        <f aca="true" t="shared" si="1" ref="E5:E11">B5/$B$12</f>
        <v>0.03733205055900209</v>
      </c>
      <c r="F5" s="30">
        <f aca="true" t="shared" si="2" ref="F5:F11">C5/$C$12</f>
        <v>0.15782007163424397</v>
      </c>
      <c r="G5" s="30">
        <f aca="true" t="shared" si="3" ref="G5:G11">E5-F5</f>
        <v>-0.12048802107524187</v>
      </c>
      <c r="H5" s="5">
        <v>0</v>
      </c>
      <c r="I5" s="86"/>
      <c r="J5" s="18">
        <v>214849.76</v>
      </c>
      <c r="K5" s="30">
        <f aca="true" t="shared" si="4" ref="K5:K11">J5/$J$12</f>
        <v>0.11873700426595978</v>
      </c>
      <c r="L5" s="30">
        <f aca="true" t="shared" si="5" ref="L5:L11">K5-F5</f>
        <v>-0.039083067368284194</v>
      </c>
      <c r="M5" s="33">
        <v>0</v>
      </c>
      <c r="N5" s="18">
        <f aca="true" t="shared" si="6" ref="N5:N11">J5/C5</f>
        <v>19.121552153791384</v>
      </c>
      <c r="O5" s="4" t="s">
        <v>0</v>
      </c>
      <c r="P5" s="84"/>
    </row>
    <row r="6" spans="1:16" ht="12.75">
      <c r="A6" s="4" t="s">
        <v>2</v>
      </c>
      <c r="B6" s="5">
        <v>33397</v>
      </c>
      <c r="C6" s="5">
        <v>13310</v>
      </c>
      <c r="D6" s="17">
        <f t="shared" si="0"/>
        <v>2.5091660405709995</v>
      </c>
      <c r="E6" s="30">
        <f t="shared" si="1"/>
        <v>0.11079520950137677</v>
      </c>
      <c r="F6" s="30">
        <f t="shared" si="2"/>
        <v>0.18695133085188567</v>
      </c>
      <c r="G6" s="30">
        <f t="shared" si="3"/>
        <v>-0.0761561213505089</v>
      </c>
      <c r="H6" s="5">
        <v>0</v>
      </c>
      <c r="I6" s="86"/>
      <c r="J6" s="18">
        <v>73575</v>
      </c>
      <c r="K6" s="30">
        <f t="shared" si="4"/>
        <v>0.04066132114305359</v>
      </c>
      <c r="L6" s="30">
        <f t="shared" si="5"/>
        <v>-0.14629000970883207</v>
      </c>
      <c r="M6" s="33">
        <v>0</v>
      </c>
      <c r="N6" s="18">
        <f t="shared" si="6"/>
        <v>5.527798647633358</v>
      </c>
      <c r="O6" s="4" t="s">
        <v>2</v>
      </c>
      <c r="P6" s="84"/>
    </row>
    <row r="7" spans="1:16" ht="12.75">
      <c r="A7" s="4" t="s">
        <v>4</v>
      </c>
      <c r="B7" s="5">
        <v>17568</v>
      </c>
      <c r="C7" s="5">
        <v>6743</v>
      </c>
      <c r="D7" s="17">
        <f t="shared" si="0"/>
        <v>2.6053685303277474</v>
      </c>
      <c r="E7" s="30">
        <f t="shared" si="1"/>
        <v>0.058282188236074714</v>
      </c>
      <c r="F7" s="30">
        <f t="shared" si="2"/>
        <v>0.0947117072828148</v>
      </c>
      <c r="G7" s="30">
        <f t="shared" si="3"/>
        <v>-0.03642951904674009</v>
      </c>
      <c r="H7" s="5">
        <v>0</v>
      </c>
      <c r="I7" s="86"/>
      <c r="J7" s="18">
        <v>90443</v>
      </c>
      <c r="K7" s="30">
        <f t="shared" si="4"/>
        <v>0.04998344367164385</v>
      </c>
      <c r="L7" s="30">
        <f t="shared" si="5"/>
        <v>-0.04472826361117096</v>
      </c>
      <c r="M7" s="33">
        <v>0</v>
      </c>
      <c r="N7" s="18">
        <f t="shared" si="6"/>
        <v>13.412872608631172</v>
      </c>
      <c r="O7" s="4" t="s">
        <v>4</v>
      </c>
      <c r="P7" s="84"/>
    </row>
    <row r="8" spans="1:16" ht="12.75">
      <c r="A8" s="4" t="s">
        <v>3</v>
      </c>
      <c r="B8" s="5">
        <v>55384</v>
      </c>
      <c r="C8" s="5">
        <v>14066</v>
      </c>
      <c r="D8" s="17">
        <f t="shared" si="0"/>
        <v>3.937437793260344</v>
      </c>
      <c r="E8" s="30">
        <f t="shared" si="1"/>
        <v>0.18373751783166906</v>
      </c>
      <c r="F8" s="30">
        <f t="shared" si="2"/>
        <v>0.19757005407683123</v>
      </c>
      <c r="G8" s="30">
        <f t="shared" si="3"/>
        <v>-0.013832536245162175</v>
      </c>
      <c r="H8" s="5">
        <v>0</v>
      </c>
      <c r="I8" s="86"/>
      <c r="J8" s="18">
        <v>454043.6</v>
      </c>
      <c r="K8" s="30">
        <f t="shared" si="4"/>
        <v>0.25092779656878245</v>
      </c>
      <c r="L8" s="30">
        <f t="shared" si="5"/>
        <v>0.053357742491951216</v>
      </c>
      <c r="M8" s="33">
        <v>0</v>
      </c>
      <c r="N8" s="18">
        <f t="shared" si="6"/>
        <v>32.27951087729276</v>
      </c>
      <c r="O8" s="4" t="s">
        <v>3</v>
      </c>
      <c r="P8" s="84"/>
    </row>
    <row r="9" spans="1:16" ht="12.75">
      <c r="A9" s="4" t="s">
        <v>6</v>
      </c>
      <c r="B9" s="5">
        <v>16764</v>
      </c>
      <c r="C9" s="5">
        <v>3776</v>
      </c>
      <c r="D9" s="17">
        <f t="shared" si="0"/>
        <v>4.439618644067797</v>
      </c>
      <c r="E9" s="30">
        <f t="shared" si="1"/>
        <v>0.05561490229904124</v>
      </c>
      <c r="F9" s="30">
        <f t="shared" si="2"/>
        <v>0.05303743240396095</v>
      </c>
      <c r="G9" s="30">
        <f t="shared" si="3"/>
        <v>0.0025774698950802866</v>
      </c>
      <c r="H9" s="5">
        <v>0</v>
      </c>
      <c r="I9" s="85"/>
      <c r="J9" s="18">
        <v>193434</v>
      </c>
      <c r="K9" s="30">
        <f t="shared" si="4"/>
        <v>0.10690155615338673</v>
      </c>
      <c r="L9" s="30">
        <f t="shared" si="5"/>
        <v>0.05386412374942578</v>
      </c>
      <c r="M9" s="33">
        <v>0</v>
      </c>
      <c r="N9" s="18">
        <f t="shared" si="6"/>
        <v>51.22722457627118</v>
      </c>
      <c r="O9" s="4" t="s">
        <v>6</v>
      </c>
      <c r="P9" s="84"/>
    </row>
    <row r="10" spans="1:16" ht="12.75">
      <c r="A10" s="4" t="s">
        <v>1</v>
      </c>
      <c r="B10" s="5">
        <v>53042</v>
      </c>
      <c r="C10" s="5">
        <v>6912</v>
      </c>
      <c r="D10" s="17">
        <f t="shared" si="0"/>
        <v>7.673900462962963</v>
      </c>
      <c r="E10" s="30">
        <f t="shared" si="1"/>
        <v>0.17596788640812128</v>
      </c>
      <c r="F10" s="30">
        <f t="shared" si="2"/>
        <v>0.09708546948521665</v>
      </c>
      <c r="G10" s="30">
        <f t="shared" si="3"/>
        <v>0.07888241692290462</v>
      </c>
      <c r="H10" s="5">
        <v>0</v>
      </c>
      <c r="I10" s="86"/>
      <c r="J10" s="18">
        <v>320771.2</v>
      </c>
      <c r="K10" s="30">
        <f t="shared" si="4"/>
        <v>0.17727462829279883</v>
      </c>
      <c r="L10" s="30">
        <f t="shared" si="5"/>
        <v>0.08018915880758218</v>
      </c>
      <c r="M10" s="33">
        <v>0</v>
      </c>
      <c r="N10" s="18">
        <f t="shared" si="6"/>
        <v>46.407870370370375</v>
      </c>
      <c r="O10" s="4" t="s">
        <v>1</v>
      </c>
      <c r="P10" s="84"/>
    </row>
    <row r="11" spans="1:16" ht="12.75">
      <c r="A11" s="4" t="s">
        <v>5</v>
      </c>
      <c r="B11" s="5">
        <v>114022</v>
      </c>
      <c r="C11" s="5">
        <v>15152</v>
      </c>
      <c r="D11" s="17">
        <f t="shared" si="0"/>
        <v>7.525211193241816</v>
      </c>
      <c r="E11" s="30">
        <f t="shared" si="1"/>
        <v>0.37827024516471486</v>
      </c>
      <c r="F11" s="30">
        <f t="shared" si="2"/>
        <v>0.2128239342650467</v>
      </c>
      <c r="G11" s="30">
        <f t="shared" si="3"/>
        <v>0.16544631089966816</v>
      </c>
      <c r="H11" s="5">
        <v>0</v>
      </c>
      <c r="I11" s="86"/>
      <c r="J11" s="18">
        <v>462342.6</v>
      </c>
      <c r="K11" s="30">
        <f t="shared" si="4"/>
        <v>0.2555142499043747</v>
      </c>
      <c r="L11" s="30">
        <f t="shared" si="5"/>
        <v>0.042690315639328014</v>
      </c>
      <c r="M11" s="33">
        <v>0</v>
      </c>
      <c r="N11" s="18">
        <f t="shared" si="6"/>
        <v>30.51363516367476</v>
      </c>
      <c r="O11" s="4" t="s">
        <v>5</v>
      </c>
      <c r="P11" s="84"/>
    </row>
    <row r="12" spans="1:15" ht="12.75">
      <c r="A12" s="4" t="s">
        <v>108</v>
      </c>
      <c r="B12" s="5">
        <f>SUM(B5:B11)</f>
        <v>301430</v>
      </c>
      <c r="C12" s="5">
        <f>SUM(C5:C11)</f>
        <v>71195</v>
      </c>
      <c r="D12" s="5"/>
      <c r="E12" s="5"/>
      <c r="F12" s="5"/>
      <c r="G12" s="30">
        <f>SUM(G5:G11)</f>
        <v>0</v>
      </c>
      <c r="H12" s="5"/>
      <c r="J12" s="18">
        <f>SUM(J5:J11)</f>
        <v>1809459.1600000001</v>
      </c>
      <c r="K12" s="30">
        <f>SUM(K5:K11)</f>
        <v>1</v>
      </c>
      <c r="L12" s="30">
        <f>SUM(L5:L11)</f>
        <v>0</v>
      </c>
      <c r="M12" s="33"/>
      <c r="N12" s="30"/>
      <c r="O12" s="5"/>
    </row>
    <row r="13" spans="1:15" ht="12.75">
      <c r="A13" s="4" t="s">
        <v>84</v>
      </c>
      <c r="B13" s="17">
        <f>AVERAGE(B5:B11)</f>
        <v>43061.42857142857</v>
      </c>
      <c r="C13" s="17">
        <f>AVERAGE(C5:C11)</f>
        <v>10170.714285714286</v>
      </c>
      <c r="D13" s="17"/>
      <c r="E13" s="17"/>
      <c r="F13" s="17"/>
      <c r="G13" s="17"/>
      <c r="H13" s="17"/>
      <c r="I13" s="84"/>
      <c r="J13" s="93"/>
      <c r="K13" s="94"/>
      <c r="L13" s="94"/>
      <c r="M13" s="94"/>
      <c r="N13" s="94"/>
      <c r="O13" s="94"/>
    </row>
    <row r="14" spans="1:10" ht="12.75">
      <c r="A14" s="1"/>
      <c r="B14" s="84"/>
      <c r="C14" s="84"/>
      <c r="D14" s="84"/>
      <c r="E14" s="84"/>
      <c r="F14" s="84"/>
      <c r="G14" s="84"/>
      <c r="H14" s="84"/>
      <c r="I14" s="84"/>
      <c r="J14" s="84"/>
    </row>
    <row r="15" spans="1:10" ht="28.5" customHeight="1">
      <c r="A15" s="105" t="s">
        <v>122</v>
      </c>
      <c r="B15" s="105"/>
      <c r="C15" s="84">
        <f>CORREL(D5:D11,N5:N11)</f>
        <v>0.6471658282085948</v>
      </c>
      <c r="D15" s="84"/>
      <c r="E15" s="84"/>
      <c r="F15" s="84"/>
      <c r="G15" s="84"/>
      <c r="H15" s="84"/>
      <c r="I15" s="84"/>
      <c r="J15" s="84"/>
    </row>
    <row r="16" spans="1:10" ht="29.25" customHeight="1">
      <c r="A16" s="105" t="s">
        <v>123</v>
      </c>
      <c r="B16" s="105"/>
      <c r="C16" s="84">
        <f>CORREL(B5:B11,J5:J11)</f>
        <v>0.7771626102782894</v>
      </c>
      <c r="D16" s="84"/>
      <c r="E16" s="84"/>
      <c r="F16" s="84"/>
      <c r="G16" s="84"/>
      <c r="H16" s="84"/>
      <c r="I16" s="84"/>
      <c r="J16" s="84"/>
    </row>
    <row r="17" spans="1:10" ht="12.75">
      <c r="A17" s="1"/>
      <c r="B17" s="84"/>
      <c r="C17" s="84"/>
      <c r="D17" s="84"/>
      <c r="E17" s="84"/>
      <c r="F17" s="84"/>
      <c r="G17" s="84"/>
      <c r="H17" s="84"/>
      <c r="I17" s="84"/>
      <c r="J17" s="84"/>
    </row>
  </sheetData>
  <mergeCells count="2">
    <mergeCell ref="A15:B15"/>
    <mergeCell ref="A16:B16"/>
  </mergeCells>
  <printOptions/>
  <pageMargins left="0.75" right="0.75" top="1" bottom="1" header="0.5" footer="0.5"/>
  <pageSetup horizontalDpi="200" verticalDpi="2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C1">
      <selection activeCell="D41" sqref="D41:H48"/>
    </sheetView>
  </sheetViews>
  <sheetFormatPr defaultColWidth="9.140625" defaultRowHeight="12.75"/>
  <cols>
    <col min="4" max="4" width="10.140625" style="0" customWidth="1"/>
    <col min="6" max="6" width="11.28125" style="0" customWidth="1"/>
    <col min="7" max="7" width="27.28125" style="0" customWidth="1"/>
    <col min="12" max="12" width="10.7109375" style="0" customWidth="1"/>
    <col min="14" max="14" width="10.57421875" style="0" customWidth="1"/>
  </cols>
  <sheetData>
    <row r="1" ht="12.75">
      <c r="H1" t="s">
        <v>134</v>
      </c>
    </row>
    <row r="3" spans="1:15" ht="25.5">
      <c r="A3" s="95"/>
      <c r="B3" s="96" t="s">
        <v>121</v>
      </c>
      <c r="C3" s="96" t="s">
        <v>124</v>
      </c>
      <c r="D3" s="95" t="s">
        <v>125</v>
      </c>
      <c r="E3" s="95" t="s">
        <v>126</v>
      </c>
      <c r="F3" s="95" t="s">
        <v>127</v>
      </c>
      <c r="G3" s="95" t="s">
        <v>128</v>
      </c>
      <c r="I3" s="5"/>
      <c r="J3" s="96" t="s">
        <v>121</v>
      </c>
      <c r="K3" s="96" t="s">
        <v>124</v>
      </c>
      <c r="L3" s="95" t="s">
        <v>125</v>
      </c>
      <c r="M3" s="95" t="s">
        <v>126</v>
      </c>
      <c r="N3" s="95" t="s">
        <v>127</v>
      </c>
      <c r="O3" s="95" t="s">
        <v>128</v>
      </c>
    </row>
    <row r="4" spans="1:15" ht="12.75">
      <c r="A4" s="4" t="s">
        <v>0</v>
      </c>
      <c r="B4" s="61">
        <v>19.121552153791384</v>
      </c>
      <c r="C4" s="63">
        <v>1.0015129939480243</v>
      </c>
      <c r="D4" s="5">
        <v>1</v>
      </c>
      <c r="E4" s="5">
        <v>1</v>
      </c>
      <c r="F4" s="99">
        <f>E4/D4</f>
        <v>1</v>
      </c>
      <c r="G4" s="5">
        <v>1</v>
      </c>
      <c r="I4" s="4" t="s">
        <v>0</v>
      </c>
      <c r="J4" s="61">
        <v>19.121552153791384</v>
      </c>
      <c r="K4" s="63">
        <v>1.0015129939480243</v>
      </c>
      <c r="L4" s="20">
        <f>J4/$J$9</f>
        <v>0.41203252812910274</v>
      </c>
      <c r="M4" s="20">
        <f>K4/$K$9</f>
        <v>0.1305089893700981</v>
      </c>
      <c r="N4" s="100">
        <f aca="true" t="shared" si="0" ref="N4:N10">M4/L4</f>
        <v>0.3167443841453351</v>
      </c>
      <c r="O4" s="5">
        <v>1</v>
      </c>
    </row>
    <row r="5" spans="1:15" ht="12.75">
      <c r="A5" s="4" t="s">
        <v>2</v>
      </c>
      <c r="B5" s="61">
        <v>5.527798647633358</v>
      </c>
      <c r="C5" s="63">
        <v>2.5091660405709995</v>
      </c>
      <c r="D5" s="20">
        <f aca="true" t="shared" si="1" ref="D5:D10">B5/$B$4</f>
        <v>0.28908733993842217</v>
      </c>
      <c r="E5" s="20">
        <f aca="true" t="shared" si="2" ref="E5:E10">C5/$C$4</f>
        <v>2.505375422718897</v>
      </c>
      <c r="F5" s="97">
        <f aca="true" t="shared" si="3" ref="F5:F10">E5/D5</f>
        <v>8.666499969360682</v>
      </c>
      <c r="G5" s="5">
        <v>1</v>
      </c>
      <c r="I5" s="4" t="s">
        <v>2</v>
      </c>
      <c r="J5" s="61">
        <v>5.5</v>
      </c>
      <c r="K5" s="63">
        <v>2.5</v>
      </c>
      <c r="L5" s="20">
        <f aca="true" t="shared" si="4" ref="L5:L10">J5/$J$9</f>
        <v>0.11851438034337246</v>
      </c>
      <c r="M5" s="20">
        <f aca="true" t="shared" si="5" ref="M5:M10">K5/$K$9</f>
        <v>0.32577957090607446</v>
      </c>
      <c r="N5" s="98">
        <f t="shared" si="0"/>
        <v>2.748861108349816</v>
      </c>
      <c r="O5" s="5">
        <v>1</v>
      </c>
    </row>
    <row r="6" spans="1:15" ht="12.75">
      <c r="A6" s="4" t="s">
        <v>4</v>
      </c>
      <c r="B6" s="61">
        <v>13.412872608631172</v>
      </c>
      <c r="C6" s="63">
        <v>2.6053685303277474</v>
      </c>
      <c r="D6" s="20">
        <f t="shared" si="1"/>
        <v>0.7014531299945592</v>
      </c>
      <c r="E6" s="20">
        <f t="shared" si="2"/>
        <v>2.6014325785801624</v>
      </c>
      <c r="F6" s="17">
        <f t="shared" si="3"/>
        <v>3.708633502854767</v>
      </c>
      <c r="G6" s="5">
        <v>1</v>
      </c>
      <c r="I6" s="4" t="s">
        <v>4</v>
      </c>
      <c r="J6" s="61">
        <v>13.412872608631172</v>
      </c>
      <c r="K6" s="63">
        <v>2.6053685303277474</v>
      </c>
      <c r="L6" s="20">
        <f t="shared" si="4"/>
        <v>0.2890215065157304</v>
      </c>
      <c r="M6" s="20">
        <f t="shared" si="5"/>
        <v>0.33951033674494535</v>
      </c>
      <c r="N6" s="20">
        <f t="shared" si="0"/>
        <v>1.1746888348824902</v>
      </c>
      <c r="O6" s="5">
        <v>1</v>
      </c>
    </row>
    <row r="7" spans="1:15" ht="12.75">
      <c r="A7" s="4" t="s">
        <v>3</v>
      </c>
      <c r="B7" s="61">
        <v>32.27951087729276</v>
      </c>
      <c r="C7" s="63">
        <v>3.937437793260344</v>
      </c>
      <c r="D7" s="20">
        <f t="shared" si="1"/>
        <v>1.6881218960508098</v>
      </c>
      <c r="E7" s="20">
        <f t="shared" si="2"/>
        <v>3.9314894734802475</v>
      </c>
      <c r="F7" s="17">
        <f t="shared" si="3"/>
        <v>2.3289132631225087</v>
      </c>
      <c r="G7" s="5">
        <v>1</v>
      </c>
      <c r="I7" s="4" t="s">
        <v>3</v>
      </c>
      <c r="J7" s="61">
        <v>32.27951087729276</v>
      </c>
      <c r="K7" s="63">
        <v>3.937437793260344</v>
      </c>
      <c r="L7" s="20">
        <f t="shared" si="4"/>
        <v>0.6955611326199095</v>
      </c>
      <c r="M7" s="20">
        <f t="shared" si="5"/>
        <v>0.5130947179030863</v>
      </c>
      <c r="N7" s="20">
        <f t="shared" si="0"/>
        <v>0.7376701972556418</v>
      </c>
      <c r="O7" s="5">
        <v>1</v>
      </c>
    </row>
    <row r="8" spans="1:15" ht="12.75">
      <c r="A8" s="4" t="s">
        <v>6</v>
      </c>
      <c r="B8" s="61">
        <v>51.22722457627118</v>
      </c>
      <c r="C8" s="63">
        <v>4.439618644067797</v>
      </c>
      <c r="D8" s="20">
        <f t="shared" si="1"/>
        <v>2.6790306646792765</v>
      </c>
      <c r="E8" s="20">
        <f t="shared" si="2"/>
        <v>4.432911675530593</v>
      </c>
      <c r="F8" s="99">
        <f t="shared" si="3"/>
        <v>1.6546700020924487</v>
      </c>
      <c r="G8" s="5">
        <v>1</v>
      </c>
      <c r="I8" s="4" t="s">
        <v>6</v>
      </c>
      <c r="J8" s="61">
        <v>51.22722457627118</v>
      </c>
      <c r="K8" s="63">
        <v>4.439618644067797</v>
      </c>
      <c r="L8" s="20">
        <f t="shared" si="4"/>
        <v>1.1038477777031928</v>
      </c>
      <c r="M8" s="20">
        <f t="shared" si="5"/>
        <v>0.5785348227404059</v>
      </c>
      <c r="N8" s="100">
        <f t="shared" si="0"/>
        <v>0.524107430776533</v>
      </c>
      <c r="O8" s="5">
        <v>1</v>
      </c>
    </row>
    <row r="9" spans="1:15" ht="12.75">
      <c r="A9" s="4" t="s">
        <v>1</v>
      </c>
      <c r="B9" s="61">
        <v>46.407870370370375</v>
      </c>
      <c r="C9" s="63">
        <v>7.673900462962963</v>
      </c>
      <c r="D9" s="20">
        <f t="shared" si="1"/>
        <v>2.4269928506388907</v>
      </c>
      <c r="E9" s="20">
        <f t="shared" si="2"/>
        <v>7.662307438181093</v>
      </c>
      <c r="F9" s="17">
        <f t="shared" si="3"/>
        <v>3.1571199050561845</v>
      </c>
      <c r="G9" s="5">
        <v>1</v>
      </c>
      <c r="I9" s="4" t="s">
        <v>1</v>
      </c>
      <c r="J9" s="61">
        <v>46.407870370370375</v>
      </c>
      <c r="K9" s="63">
        <v>7.673900462962963</v>
      </c>
      <c r="L9" s="20">
        <f t="shared" si="4"/>
        <v>1</v>
      </c>
      <c r="M9" s="20">
        <f t="shared" si="5"/>
        <v>1</v>
      </c>
      <c r="N9" s="20">
        <f t="shared" si="0"/>
        <v>1</v>
      </c>
      <c r="O9" s="5">
        <v>1</v>
      </c>
    </row>
    <row r="10" spans="1:15" ht="12.75">
      <c r="A10" s="4" t="s">
        <v>5</v>
      </c>
      <c r="B10" s="61">
        <v>30.51363516367476</v>
      </c>
      <c r="C10" s="63">
        <v>7.525211193241816</v>
      </c>
      <c r="D10" s="20">
        <f t="shared" si="1"/>
        <v>1.5957718765850593</v>
      </c>
      <c r="E10" s="20">
        <f t="shared" si="2"/>
        <v>7.51384279456723</v>
      </c>
      <c r="F10" s="97">
        <f t="shared" si="3"/>
        <v>4.708594570952586</v>
      </c>
      <c r="G10" s="5">
        <v>1</v>
      </c>
      <c r="I10" s="4" t="s">
        <v>5</v>
      </c>
      <c r="J10" s="61">
        <v>30.51363516367476</v>
      </c>
      <c r="K10" s="63">
        <v>7.525211193241816</v>
      </c>
      <c r="L10" s="20">
        <f t="shared" si="4"/>
        <v>0.6575099206266645</v>
      </c>
      <c r="M10" s="20">
        <f t="shared" si="5"/>
        <v>0.9806240294047629</v>
      </c>
      <c r="N10" s="98">
        <f t="shared" si="0"/>
        <v>1.4914208875664452</v>
      </c>
      <c r="O10" s="5">
        <v>1</v>
      </c>
    </row>
    <row r="11" spans="1:6" ht="12.75">
      <c r="A11" s="1"/>
      <c r="B11" s="87"/>
      <c r="C11" s="87"/>
      <c r="D11" s="88"/>
      <c r="E11" s="88"/>
      <c r="F11" s="88"/>
    </row>
    <row r="12" spans="1:6" ht="12.75">
      <c r="A12" s="1"/>
      <c r="B12" s="87"/>
      <c r="C12" s="87"/>
      <c r="D12" s="88"/>
      <c r="E12" s="88"/>
      <c r="F12" s="88"/>
    </row>
    <row r="13" spans="2:6" ht="12.75">
      <c r="B13" s="87"/>
      <c r="C13" s="87"/>
      <c r="D13" s="88"/>
      <c r="E13" s="88"/>
      <c r="F13" s="88"/>
    </row>
    <row r="14" spans="2:6" ht="12.75">
      <c r="B14" s="87"/>
      <c r="C14" s="87"/>
      <c r="D14" s="88"/>
      <c r="E14" s="88"/>
      <c r="F14" s="88"/>
    </row>
    <row r="15" spans="2:6" ht="12.75">
      <c r="B15" s="87"/>
      <c r="C15" s="87"/>
      <c r="D15" s="88"/>
      <c r="E15" s="88"/>
      <c r="F15" s="87"/>
    </row>
    <row r="16" spans="2:6" ht="12.75">
      <c r="B16" s="87"/>
      <c r="C16" s="87"/>
      <c r="D16" s="88"/>
      <c r="E16" s="88"/>
      <c r="F16" s="88"/>
    </row>
    <row r="17" spans="2:6" ht="12.75">
      <c r="B17" s="87"/>
      <c r="C17" s="87"/>
      <c r="D17" s="88"/>
      <c r="E17" s="88"/>
      <c r="F17" s="88"/>
    </row>
    <row r="18" spans="2:6" ht="12.75">
      <c r="B18" s="87"/>
      <c r="C18" s="87"/>
      <c r="D18" s="88"/>
      <c r="E18" s="88"/>
      <c r="F18" s="88"/>
    </row>
    <row r="19" spans="1:7" ht="12.75">
      <c r="A19" s="15"/>
      <c r="B19" s="89"/>
      <c r="C19" s="89"/>
      <c r="D19" s="15"/>
      <c r="E19" s="15"/>
      <c r="F19" s="15"/>
      <c r="G19" s="15"/>
    </row>
    <row r="20" ht="12.75">
      <c r="B20" s="88"/>
    </row>
    <row r="41" spans="4:8" ht="47.25">
      <c r="D41" s="101"/>
      <c r="E41" s="102" t="s">
        <v>135</v>
      </c>
      <c r="F41" s="102" t="s">
        <v>136</v>
      </c>
      <c r="G41" s="103" t="s">
        <v>137</v>
      </c>
      <c r="H41" s="102" t="s">
        <v>138</v>
      </c>
    </row>
    <row r="42" spans="4:8" ht="15.75">
      <c r="D42" s="4" t="s">
        <v>0</v>
      </c>
      <c r="E42" s="20">
        <v>0.41203252812910274</v>
      </c>
      <c r="F42" s="20">
        <v>0.1305089893700981</v>
      </c>
      <c r="G42" s="104" t="s">
        <v>143</v>
      </c>
      <c r="H42" s="100">
        <v>0.3167443841453351</v>
      </c>
    </row>
    <row r="43" spans="4:8" ht="15.75">
      <c r="D43" s="4" t="s">
        <v>2</v>
      </c>
      <c r="E43" s="20">
        <v>0.11851438034337246</v>
      </c>
      <c r="F43" s="20">
        <v>0.32577957090607446</v>
      </c>
      <c r="G43" s="104" t="s">
        <v>139</v>
      </c>
      <c r="H43" s="98">
        <v>2.748861108349816</v>
      </c>
    </row>
    <row r="44" spans="4:8" ht="15.75">
      <c r="D44" s="4" t="s">
        <v>4</v>
      </c>
      <c r="E44" s="20">
        <v>0.2890215065157304</v>
      </c>
      <c r="F44" s="20">
        <v>0.33951033674494535</v>
      </c>
      <c r="G44" s="104" t="s">
        <v>140</v>
      </c>
      <c r="H44" s="20">
        <v>1.1746888348824902</v>
      </c>
    </row>
    <row r="45" spans="4:8" ht="15.75">
      <c r="D45" s="4" t="s">
        <v>3</v>
      </c>
      <c r="E45" s="20">
        <v>0.6955611326199095</v>
      </c>
      <c r="F45" s="20">
        <v>0.5130947179030863</v>
      </c>
      <c r="G45" s="104" t="s">
        <v>141</v>
      </c>
      <c r="H45" s="20">
        <v>0.7376701972556418</v>
      </c>
    </row>
    <row r="46" spans="4:8" ht="15.75">
      <c r="D46" s="4" t="s">
        <v>6</v>
      </c>
      <c r="E46" s="20">
        <v>1.1038477777031928</v>
      </c>
      <c r="F46" s="20">
        <v>0.5785348227404059</v>
      </c>
      <c r="G46" s="104" t="s">
        <v>144</v>
      </c>
      <c r="H46" s="100">
        <v>0.524107430776533</v>
      </c>
    </row>
    <row r="47" spans="4:8" ht="15.75">
      <c r="D47" s="4" t="s">
        <v>1</v>
      </c>
      <c r="E47" s="20">
        <v>1</v>
      </c>
      <c r="F47" s="20">
        <v>1</v>
      </c>
      <c r="G47" s="104" t="s">
        <v>145</v>
      </c>
      <c r="H47" s="20">
        <v>1</v>
      </c>
    </row>
    <row r="48" spans="4:8" ht="15.75">
      <c r="D48" s="4" t="s">
        <v>5</v>
      </c>
      <c r="E48" s="20">
        <v>0.6575099206266645</v>
      </c>
      <c r="F48" s="20">
        <v>0.9806240294047629</v>
      </c>
      <c r="G48" s="104" t="s">
        <v>142</v>
      </c>
      <c r="H48" s="98">
        <v>1.4914208875664452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</dc:creator>
  <cp:keywords/>
  <dc:description/>
  <cp:lastModifiedBy>marce</cp:lastModifiedBy>
  <cp:lastPrinted>2007-12-03T02:16:03Z</cp:lastPrinted>
  <dcterms:created xsi:type="dcterms:W3CDTF">2007-12-01T17:05:13Z</dcterms:created>
  <dcterms:modified xsi:type="dcterms:W3CDTF">2007-12-16T18:23:23Z</dcterms:modified>
  <cp:category/>
  <cp:version/>
  <cp:contentType/>
  <cp:contentStatus/>
</cp:coreProperties>
</file>